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date1904="1" showInkAnnotation="0" autoCompressPictures="0"/>
  <bookViews>
    <workbookView xWindow="260" yWindow="1040" windowWidth="25580" windowHeight="12980" tabRatio="222"/>
  </bookViews>
  <sheets>
    <sheet name="Data" sheetId="1" r:id="rId1"/>
    <sheet name="Map" sheetId="2" r:id="rId2"/>
    <sheet name="Sheet3" sheetId="3" r:id="rId3"/>
  </sheets>
  <definedNames>
    <definedName name="_xlnm.Print_Area" localSheetId="0">Data!$O$6:$AB$57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14" i="1" l="1"/>
  <c r="V28" i="1"/>
  <c r="V29" i="1"/>
  <c r="V27" i="1"/>
  <c r="Q27" i="1"/>
  <c r="R27" i="1"/>
  <c r="S27" i="1"/>
  <c r="T27" i="1"/>
  <c r="U27" i="1"/>
  <c r="Q28" i="1"/>
  <c r="R28" i="1"/>
  <c r="S28" i="1"/>
  <c r="T28" i="1"/>
  <c r="U28" i="1"/>
  <c r="Q29" i="1"/>
  <c r="R29" i="1"/>
  <c r="S29" i="1"/>
  <c r="T29" i="1"/>
  <c r="U29" i="1"/>
  <c r="P29" i="1"/>
  <c r="P28" i="1"/>
  <c r="P27" i="1"/>
  <c r="V49" i="1"/>
  <c r="V50" i="1"/>
  <c r="V48" i="1"/>
  <c r="Q50" i="1"/>
  <c r="R50" i="1"/>
  <c r="S50" i="1"/>
  <c r="T50" i="1"/>
  <c r="U50" i="1"/>
  <c r="P50" i="1"/>
  <c r="Q48" i="1"/>
  <c r="R48" i="1"/>
  <c r="S48" i="1"/>
  <c r="T48" i="1"/>
  <c r="U48" i="1"/>
  <c r="Q49" i="1"/>
  <c r="R49" i="1"/>
  <c r="S49" i="1"/>
  <c r="T49" i="1"/>
  <c r="U49" i="1"/>
  <c r="P49" i="1"/>
  <c r="P48" i="1"/>
  <c r="V44" i="1"/>
  <c r="V42" i="1"/>
  <c r="P53" i="1"/>
  <c r="Q53" i="1"/>
  <c r="R53" i="1"/>
  <c r="S53" i="1"/>
  <c r="T53" i="1"/>
  <c r="U53" i="1"/>
  <c r="V53" i="1"/>
  <c r="P43" i="1"/>
  <c r="P54" i="1"/>
  <c r="Q43" i="1"/>
  <c r="Q54" i="1"/>
  <c r="R43" i="1"/>
  <c r="R54" i="1"/>
  <c r="S43" i="1"/>
  <c r="S54" i="1"/>
  <c r="T43" i="1"/>
  <c r="T54" i="1"/>
  <c r="U43" i="1"/>
  <c r="U54" i="1"/>
  <c r="V54" i="1"/>
  <c r="V55" i="1"/>
  <c r="V56" i="1"/>
  <c r="V43" i="1"/>
  <c r="Q32" i="1"/>
  <c r="R32" i="1"/>
  <c r="S32" i="1"/>
  <c r="T32" i="1"/>
  <c r="U32" i="1"/>
  <c r="P22" i="1"/>
  <c r="Q22" i="1"/>
  <c r="Q33" i="1"/>
  <c r="R22" i="1"/>
  <c r="R33" i="1"/>
  <c r="S22" i="1"/>
  <c r="S33" i="1"/>
  <c r="T22" i="1"/>
  <c r="T33" i="1"/>
  <c r="U22" i="1"/>
  <c r="U33" i="1"/>
  <c r="V22" i="1"/>
  <c r="V23" i="1"/>
  <c r="V21" i="1"/>
  <c r="V8" i="1"/>
  <c r="V9" i="1"/>
  <c r="V12" i="1"/>
  <c r="V10" i="1"/>
  <c r="V11" i="1"/>
  <c r="V13" i="1"/>
  <c r="V15" i="1"/>
  <c r="U12" i="1"/>
  <c r="U13" i="1"/>
  <c r="U14" i="1"/>
  <c r="Q12" i="1"/>
  <c r="Q13" i="1"/>
  <c r="Q14" i="1"/>
  <c r="Q15" i="1"/>
  <c r="R12" i="1"/>
  <c r="R13" i="1"/>
  <c r="R14" i="1"/>
  <c r="R15" i="1"/>
  <c r="S12" i="1"/>
  <c r="S13" i="1"/>
  <c r="S14" i="1"/>
  <c r="S15" i="1"/>
  <c r="T12" i="1"/>
  <c r="T13" i="1"/>
  <c r="T14" i="1"/>
  <c r="T15" i="1"/>
  <c r="U15" i="1"/>
  <c r="P12" i="1"/>
  <c r="P13" i="1"/>
  <c r="P14" i="1"/>
  <c r="P15" i="1"/>
  <c r="F21" i="1"/>
  <c r="G21" i="1"/>
  <c r="J155" i="1"/>
  <c r="I153" i="1"/>
  <c r="H155" i="1"/>
  <c r="F153" i="1"/>
  <c r="G153" i="1"/>
  <c r="F155" i="1"/>
  <c r="D153" i="1"/>
  <c r="E153" i="1"/>
  <c r="D155" i="1"/>
  <c r="J135" i="1"/>
  <c r="H133" i="1"/>
  <c r="I133" i="1"/>
  <c r="H135" i="1"/>
  <c r="F133" i="1"/>
  <c r="G133" i="1"/>
  <c r="F135" i="1"/>
  <c r="D133" i="1"/>
  <c r="E133" i="1"/>
  <c r="D135" i="1"/>
  <c r="J115" i="1"/>
  <c r="H113" i="1"/>
  <c r="I113" i="1"/>
  <c r="H115" i="1"/>
  <c r="F113" i="1"/>
  <c r="G113" i="1"/>
  <c r="F115" i="1"/>
  <c r="D113" i="1"/>
  <c r="E113" i="1"/>
  <c r="D115" i="1"/>
  <c r="J95" i="1"/>
  <c r="H93" i="1"/>
  <c r="I93" i="1"/>
  <c r="H95" i="1"/>
  <c r="F93" i="1"/>
  <c r="G93" i="1"/>
  <c r="F95" i="1"/>
  <c r="D93" i="1"/>
  <c r="E93" i="1"/>
  <c r="D95" i="1"/>
  <c r="L73" i="1"/>
  <c r="M73" i="1"/>
  <c r="L75" i="1"/>
  <c r="J73" i="1"/>
  <c r="K73" i="1"/>
  <c r="J75" i="1"/>
  <c r="H75" i="1"/>
  <c r="F73" i="1"/>
  <c r="G73" i="1"/>
  <c r="F75" i="1"/>
  <c r="D75" i="1"/>
  <c r="B73" i="1"/>
  <c r="C73" i="1"/>
  <c r="B75" i="1"/>
  <c r="L56" i="1"/>
  <c r="M56" i="1"/>
  <c r="L58" i="1"/>
  <c r="K56" i="1"/>
  <c r="J58" i="1"/>
  <c r="H58" i="1"/>
  <c r="F56" i="1"/>
  <c r="G56" i="1"/>
  <c r="F58" i="1"/>
  <c r="D58" i="1"/>
  <c r="B56" i="1"/>
  <c r="C56" i="1"/>
  <c r="B58" i="1"/>
  <c r="L38" i="1"/>
  <c r="M38" i="1"/>
  <c r="L40" i="1"/>
  <c r="J40" i="1"/>
  <c r="H40" i="1"/>
  <c r="F38" i="1"/>
  <c r="G38" i="1"/>
  <c r="F40" i="1"/>
  <c r="D40" i="1"/>
  <c r="B38" i="1"/>
  <c r="C38" i="1"/>
  <c r="B40" i="1"/>
  <c r="L21" i="1"/>
  <c r="M21" i="1"/>
  <c r="L23" i="1"/>
  <c r="J21" i="1"/>
  <c r="K21" i="1"/>
  <c r="J23" i="1"/>
  <c r="H23" i="1"/>
  <c r="F23" i="1"/>
  <c r="D23" i="1"/>
  <c r="B21" i="1"/>
  <c r="C21" i="1"/>
  <c r="B23" i="1"/>
  <c r="P33" i="1"/>
  <c r="V33" i="1"/>
  <c r="P32" i="1"/>
  <c r="V32" i="1"/>
  <c r="V34" i="1"/>
  <c r="V35" i="1"/>
</calcChain>
</file>

<file path=xl/sharedStrings.xml><?xml version="1.0" encoding="utf-8"?>
<sst xmlns="http://schemas.openxmlformats.org/spreadsheetml/2006/main" count="401" uniqueCount="72">
  <si>
    <t>Appendix I.</t>
  </si>
  <si>
    <t>Infected males</t>
  </si>
  <si>
    <t>site -&gt;</t>
  </si>
  <si>
    <t xml:space="preserve">           Emmonak</t>
  </si>
  <si>
    <t xml:space="preserve">        Galena</t>
  </si>
  <si>
    <t xml:space="preserve">  Rapids (1)</t>
  </si>
  <si>
    <t xml:space="preserve">            Circle</t>
  </si>
  <si>
    <t xml:space="preserve">            Border (2)</t>
  </si>
  <si>
    <t xml:space="preserve">         Whitehorse</t>
  </si>
  <si>
    <t>river miles-&gt;</t>
  </si>
  <si>
    <t># pos</t>
  </si>
  <si>
    <t>N</t>
  </si>
  <si>
    <t>-</t>
  </si>
  <si>
    <t>Total</t>
  </si>
  <si>
    <t>%</t>
  </si>
  <si>
    <t xml:space="preserve">                Rapids (1)</t>
  </si>
  <si>
    <t>Infected females</t>
  </si>
  <si>
    <t xml:space="preserve">     Rapids (1)</t>
  </si>
  <si>
    <t>Tanana river</t>
  </si>
  <si>
    <t>Males</t>
  </si>
  <si>
    <t>Infected</t>
  </si>
  <si>
    <t xml:space="preserve">        lower</t>
  </si>
  <si>
    <t xml:space="preserve">        upper</t>
  </si>
  <si>
    <t xml:space="preserve">             Tanana</t>
  </si>
  <si>
    <t xml:space="preserve">          Chena</t>
  </si>
  <si>
    <t xml:space="preserve">            Salcha</t>
  </si>
  <si>
    <t>860-</t>
  </si>
  <si>
    <t>1,0</t>
  </si>
  <si>
    <t>total</t>
  </si>
  <si>
    <t>diseased</t>
  </si>
  <si>
    <t>Females</t>
  </si>
  <si>
    <t>clinical</t>
  </si>
  <si>
    <t>Clinical females</t>
  </si>
  <si>
    <t>Clinical males</t>
  </si>
  <si>
    <t xml:space="preserve"> Emmonak</t>
  </si>
  <si>
    <t>Galena</t>
  </si>
  <si>
    <t>Rapids (1)</t>
  </si>
  <si>
    <t xml:space="preserve"> Circle</t>
  </si>
  <si>
    <t>Border (2)</t>
  </si>
  <si>
    <t>Whitehorse</t>
  </si>
  <si>
    <t>z</t>
  </si>
  <si>
    <t>p</t>
  </si>
  <si>
    <t>Infected Males/Females</t>
  </si>
  <si>
    <t>All</t>
  </si>
  <si>
    <t>http://fish.washington.edu/people/kocan/ichthyophonus_final/index.html</t>
  </si>
  <si>
    <t>Richard Kocan and Paul Hershberger, at the University of Washington</t>
  </si>
  <si>
    <t xml:space="preserve">Effects of Ichthyophonus on Survival and Reproductive Success of Yukon River Chinook Salmon
</t>
  </si>
  <si>
    <t>Four-year summary of infection and disease prevalence in Yukon and Tanana River chinook salmon</t>
  </si>
  <si>
    <t>Site</t>
  </si>
  <si>
    <t>#infected_male</t>
  </si>
  <si>
    <t>#sample_male</t>
  </si>
  <si>
    <t>#infected_female</t>
  </si>
  <si>
    <t>#sample_female</t>
  </si>
  <si>
    <t>ProportionInfected_femail</t>
  </si>
  <si>
    <t>ProportionInfected_male</t>
  </si>
  <si>
    <t>Chi-Square</t>
  </si>
  <si>
    <t>p-value</t>
  </si>
  <si>
    <t>Table: Less than 0.0005</t>
  </si>
  <si>
    <t>Chi-Squared calculation:</t>
  </si>
  <si>
    <t>Males: Estimated</t>
  </si>
  <si>
    <t>QUESTION 1</t>
  </si>
  <si>
    <t>QUESTION 2</t>
  </si>
  <si>
    <t>QUESTION 3</t>
  </si>
  <si>
    <t>Females: Estimated</t>
  </si>
  <si>
    <t>Rapids</t>
  </si>
  <si>
    <t>Border</t>
  </si>
  <si>
    <t>#uninfected_male</t>
  </si>
  <si>
    <t>#uniInfected_male</t>
  </si>
  <si>
    <t>#uninfected_female</t>
  </si>
  <si>
    <t>#unnfected_female</t>
  </si>
  <si>
    <t>Males: Observed</t>
  </si>
  <si>
    <t>Females: Observed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</si>
</sst>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"/>
    <numFmt numFmtId="166" formatCode="0.000"/>
    <numFmt numFmtId="167" formatCode="0.00000"/>
  </numFmts>
  <fonts count="18" x14ac:knownFonts="1">
    <font>
      <sz val="10"/>
      <name val="Geneva"/>
    </font>
    <font>
      <b/>
      <sz val="10"/>
      <name val="Geneva"/>
    </font>
    <font>
      <sz val="10"/>
      <name val="Geneva"/>
    </font>
    <font>
      <b/>
      <sz val="12"/>
      <name val="Geneva"/>
    </font>
    <font>
      <sz val="8"/>
      <name val="Geneva"/>
    </font>
    <font>
      <sz val="12"/>
      <name val="Geneva"/>
    </font>
    <font>
      <b/>
      <sz val="12"/>
      <name val="Times"/>
    </font>
    <font>
      <u/>
      <sz val="10"/>
      <name val="Geneva"/>
    </font>
    <font>
      <sz val="12"/>
      <name val="Times"/>
    </font>
    <font>
      <u/>
      <sz val="12"/>
      <name val="Times"/>
    </font>
    <font>
      <u/>
      <sz val="12"/>
      <name val="Geneva"/>
    </font>
    <font>
      <b/>
      <sz val="24"/>
      <name val="Geneva"/>
    </font>
    <font>
      <b/>
      <sz val="14"/>
      <name val="Helvetica"/>
    </font>
    <font>
      <sz val="12"/>
      <color rgb="FFFF0000"/>
      <name val="Times New Roman"/>
    </font>
    <font>
      <sz val="11"/>
      <color rgb="FFFF0000"/>
      <name val="Times New Roman"/>
    </font>
    <font>
      <i/>
      <sz val="12"/>
      <color rgb="FFFF0000"/>
      <name val="Times New Roman"/>
    </font>
    <font>
      <u/>
      <sz val="10"/>
      <color theme="10"/>
      <name val="Geneva"/>
    </font>
    <font>
      <u/>
      <sz val="10"/>
      <color theme="11"/>
      <name val="Geneva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3" fontId="7" fillId="0" borderId="4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1" fillId="0" borderId="7" xfId="0" applyNumberFormat="1" applyFon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164" fontId="2" fillId="0" borderId="0" xfId="0" applyNumberFormat="1" applyFont="1" applyBorder="1"/>
    <xf numFmtId="0" fontId="8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9" fillId="0" borderId="4" xfId="0" applyFont="1" applyBorder="1" applyAlignment="1">
      <alignment horizontal="right"/>
    </xf>
    <xf numFmtId="0" fontId="9" fillId="0" borderId="5" xfId="0" applyFont="1" applyBorder="1" applyAlignment="1">
      <alignment horizontal="center"/>
    </xf>
    <xf numFmtId="3" fontId="9" fillId="0" borderId="0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center"/>
    </xf>
    <xf numFmtId="3" fontId="9" fillId="0" borderId="4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6" fillId="0" borderId="7" xfId="0" applyNumberFormat="1" applyFont="1" applyBorder="1"/>
    <xf numFmtId="164" fontId="6" fillId="0" borderId="8" xfId="0" applyNumberFormat="1" applyFont="1" applyBorder="1"/>
    <xf numFmtId="164" fontId="6" fillId="0" borderId="9" xfId="0" applyNumberFormat="1" applyFont="1" applyBorder="1"/>
    <xf numFmtId="164" fontId="8" fillId="0" borderId="8" xfId="0" applyNumberFormat="1" applyFont="1" applyBorder="1"/>
    <xf numFmtId="164" fontId="6" fillId="0" borderId="0" xfId="0" applyNumberFormat="1" applyFont="1" applyBorder="1"/>
    <xf numFmtId="164" fontId="8" fillId="0" borderId="0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5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right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right"/>
    </xf>
    <xf numFmtId="0" fontId="10" fillId="0" borderId="15" xfId="0" applyFont="1" applyBorder="1" applyAlignment="1">
      <alignment horizontal="left"/>
    </xf>
    <xf numFmtId="0" fontId="10" fillId="0" borderId="5" xfId="0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0" fontId="5" fillId="0" borderId="15" xfId="0" applyFont="1" applyBorder="1" applyAlignment="1">
      <alignment horizontal="left"/>
    </xf>
    <xf numFmtId="0" fontId="10" fillId="0" borderId="1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164" fontId="3" fillId="0" borderId="20" xfId="0" applyNumberFormat="1" applyFont="1" applyBorder="1" applyAlignment="1">
      <alignment horizontal="center"/>
    </xf>
    <xf numFmtId="164" fontId="5" fillId="0" borderId="20" xfId="0" applyNumberFormat="1" applyFont="1" applyBorder="1"/>
    <xf numFmtId="0" fontId="3" fillId="0" borderId="0" xfId="0" applyFont="1" applyBorder="1" applyAlignment="1">
      <alignment horizontal="center"/>
    </xf>
    <xf numFmtId="164" fontId="5" fillId="0" borderId="0" xfId="0" applyNumberFormat="1" applyFont="1" applyBorder="1"/>
    <xf numFmtId="0" fontId="5" fillId="0" borderId="10" xfId="0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21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3" fontId="7" fillId="0" borderId="0" xfId="0" applyNumberFormat="1" applyFont="1" applyBorder="1" applyAlignment="1">
      <alignment horizontal="center"/>
    </xf>
    <xf numFmtId="164" fontId="1" fillId="0" borderId="0" xfId="0" applyNumberFormat="1" applyFont="1" applyBorder="1"/>
    <xf numFmtId="3" fontId="9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0" fillId="2" borderId="9" xfId="0" applyNumberForma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23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166" fontId="0" fillId="3" borderId="6" xfId="0" applyNumberForma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2" borderId="25" xfId="0" applyFont="1" applyFill="1" applyBorder="1" applyAlignment="1">
      <alignment horizontal="center"/>
    </xf>
    <xf numFmtId="0" fontId="0" fillId="2" borderId="25" xfId="0" applyFont="1" applyFill="1" applyBorder="1" applyAlignment="1">
      <alignment horizontal="left"/>
    </xf>
    <xf numFmtId="0" fontId="0" fillId="2" borderId="24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0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2" borderId="2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5" fontId="0" fillId="2" borderId="8" xfId="0" applyNumberFormat="1" applyFill="1" applyBorder="1" applyAlignment="1">
      <alignment horizontal="center"/>
    </xf>
    <xf numFmtId="0" fontId="2" fillId="0" borderId="4" xfId="0" applyFont="1" applyBorder="1"/>
    <xf numFmtId="0" fontId="0" fillId="0" borderId="0" xfId="0" applyBorder="1"/>
    <xf numFmtId="0" fontId="2" fillId="0" borderId="0" xfId="0" applyFont="1" applyBorder="1"/>
    <xf numFmtId="166" fontId="0" fillId="0" borderId="0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left"/>
    </xf>
    <xf numFmtId="0" fontId="0" fillId="0" borderId="24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3" borderId="22" xfId="0" applyNumberFormat="1" applyFill="1" applyBorder="1" applyAlignment="1">
      <alignment horizontal="center"/>
    </xf>
    <xf numFmtId="1" fontId="0" fillId="3" borderId="24" xfId="0" applyNumberFormat="1" applyFill="1" applyBorder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3" fillId="0" borderId="0" xfId="0" applyFont="1" applyAlignment="1">
      <alignment horizontal="right"/>
    </xf>
  </cellXfs>
  <cellStyles count="4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Proportion Infected</a:t>
            </a:r>
            <a:r>
              <a:rPr lang="en-US" sz="1400" baseline="0"/>
              <a:t> at Each Site by Gender</a:t>
            </a:r>
            <a:endParaRPr lang="en-US" sz="14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2988407699038"/>
          <c:y val="0.175925925925926"/>
          <c:w val="0.622804024496938"/>
          <c:h val="0.589965733449985"/>
        </c:manualLayout>
      </c:layout>
      <c:barChart>
        <c:barDir val="col"/>
        <c:grouping val="clustered"/>
        <c:varyColors val="0"/>
        <c:ser>
          <c:idx val="0"/>
          <c:order val="0"/>
          <c:tx>
            <c:v>Males</c:v>
          </c:tx>
          <c:invertIfNegative val="0"/>
          <c:dLbls>
            <c:delete val="1"/>
          </c:dLbls>
          <c:cat>
            <c:strRef>
              <c:f>Data!$P$7:$U$7</c:f>
              <c:strCache>
                <c:ptCount val="6"/>
                <c:pt idx="0">
                  <c:v> Emmonak</c:v>
                </c:pt>
                <c:pt idx="1">
                  <c:v>Galena</c:v>
                </c:pt>
                <c:pt idx="2">
                  <c:v>Rapids</c:v>
                </c:pt>
                <c:pt idx="3">
                  <c:v> Circle</c:v>
                </c:pt>
                <c:pt idx="4">
                  <c:v>Border</c:v>
                </c:pt>
                <c:pt idx="5">
                  <c:v>Whitehorse</c:v>
                </c:pt>
              </c:strCache>
            </c:strRef>
          </c:cat>
          <c:val>
            <c:numRef>
              <c:f>Data!$P$12:$U$12</c:f>
              <c:numCache>
                <c:formatCode>0.000</c:formatCode>
                <c:ptCount val="6"/>
                <c:pt idx="0">
                  <c:v>0.181184668989547</c:v>
                </c:pt>
                <c:pt idx="1">
                  <c:v>0.22</c:v>
                </c:pt>
                <c:pt idx="2">
                  <c:v>0.263157894736842</c:v>
                </c:pt>
                <c:pt idx="3">
                  <c:v>0.162790697674419</c:v>
                </c:pt>
                <c:pt idx="4">
                  <c:v>0.39751552795031</c:v>
                </c:pt>
                <c:pt idx="5">
                  <c:v>0.181034482758621</c:v>
                </c:pt>
              </c:numCache>
            </c:numRef>
          </c:val>
        </c:ser>
        <c:ser>
          <c:idx val="1"/>
          <c:order val="1"/>
          <c:tx>
            <c:v>Females</c:v>
          </c:tx>
          <c:invertIfNegative val="0"/>
          <c:dLbls>
            <c:delete val="1"/>
          </c:dLbls>
          <c:cat>
            <c:strRef>
              <c:f>Data!$P$7:$U$7</c:f>
              <c:strCache>
                <c:ptCount val="6"/>
                <c:pt idx="0">
                  <c:v> Emmonak</c:v>
                </c:pt>
                <c:pt idx="1">
                  <c:v>Galena</c:v>
                </c:pt>
                <c:pt idx="2">
                  <c:v>Rapids</c:v>
                </c:pt>
                <c:pt idx="3">
                  <c:v> Circle</c:v>
                </c:pt>
                <c:pt idx="4">
                  <c:v>Border</c:v>
                </c:pt>
                <c:pt idx="5">
                  <c:v>Whitehorse</c:v>
                </c:pt>
              </c:strCache>
            </c:strRef>
          </c:cat>
          <c:val>
            <c:numRef>
              <c:f>Data!$P$13:$U$13</c:f>
              <c:numCache>
                <c:formatCode>0.000</c:formatCode>
                <c:ptCount val="6"/>
                <c:pt idx="0">
                  <c:v>0.271356783919598</c:v>
                </c:pt>
                <c:pt idx="1">
                  <c:v>0.388888888888889</c:v>
                </c:pt>
                <c:pt idx="2">
                  <c:v>0.350515463917526</c:v>
                </c:pt>
                <c:pt idx="3">
                  <c:v>0.428571428571429</c:v>
                </c:pt>
                <c:pt idx="4">
                  <c:v>0.467289719626168</c:v>
                </c:pt>
                <c:pt idx="5">
                  <c:v>0.153846153846154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94716008"/>
        <c:axId val="2094771736"/>
      </c:barChart>
      <c:catAx>
        <c:axId val="2094716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Site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094771736"/>
        <c:crosses val="autoZero"/>
        <c:auto val="1"/>
        <c:lblAlgn val="ctr"/>
        <c:lblOffset val="100"/>
        <c:noMultiLvlLbl val="0"/>
      </c:catAx>
      <c:valAx>
        <c:axId val="20947717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Proportion affected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2094716008"/>
        <c:crosses val="autoZero"/>
        <c:crossBetween val="between"/>
        <c:majorUnit val="0.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Proportion</a:t>
            </a:r>
            <a:r>
              <a:rPr lang="en-US" sz="1400" baseline="0"/>
              <a:t> Infected at Each Site by Gender</a:t>
            </a:r>
            <a:endParaRPr lang="en-US" sz="14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2988407699038"/>
          <c:y val="0.188888524351123"/>
          <c:w val="0.586649825021872"/>
          <c:h val="0.576722805482648"/>
        </c:manualLayout>
      </c:layout>
      <c:lineChart>
        <c:grouping val="standard"/>
        <c:varyColors val="0"/>
        <c:ser>
          <c:idx val="0"/>
          <c:order val="0"/>
          <c:tx>
            <c:v>Males</c:v>
          </c:tx>
          <c:spPr>
            <a:ln w="19050" cmpd="sng"/>
          </c:spPr>
          <c:marker>
            <c:symbol val="circle"/>
            <c:size val="7"/>
            <c:spPr>
              <a:solidFill>
                <a:schemeClr val="tx2"/>
              </a:solidFill>
            </c:spPr>
          </c:marker>
          <c:cat>
            <c:strRef>
              <c:f>Data!$P$7:$U$7</c:f>
              <c:strCache>
                <c:ptCount val="6"/>
                <c:pt idx="0">
                  <c:v> Emmonak</c:v>
                </c:pt>
                <c:pt idx="1">
                  <c:v>Galena</c:v>
                </c:pt>
                <c:pt idx="2">
                  <c:v>Rapids</c:v>
                </c:pt>
                <c:pt idx="3">
                  <c:v> Circle</c:v>
                </c:pt>
                <c:pt idx="4">
                  <c:v>Border</c:v>
                </c:pt>
                <c:pt idx="5">
                  <c:v>Whitehorse</c:v>
                </c:pt>
              </c:strCache>
            </c:strRef>
          </c:cat>
          <c:val>
            <c:numRef>
              <c:f>Data!$P$12:$U$12</c:f>
              <c:numCache>
                <c:formatCode>0.000</c:formatCode>
                <c:ptCount val="6"/>
                <c:pt idx="0">
                  <c:v>0.181184668989547</c:v>
                </c:pt>
                <c:pt idx="1">
                  <c:v>0.22</c:v>
                </c:pt>
                <c:pt idx="2">
                  <c:v>0.263157894736842</c:v>
                </c:pt>
                <c:pt idx="3">
                  <c:v>0.162790697674419</c:v>
                </c:pt>
                <c:pt idx="4">
                  <c:v>0.39751552795031</c:v>
                </c:pt>
                <c:pt idx="5">
                  <c:v>0.181034482758621</c:v>
                </c:pt>
              </c:numCache>
            </c:numRef>
          </c:val>
          <c:smooth val="0"/>
        </c:ser>
        <c:ser>
          <c:idx val="1"/>
          <c:order val="1"/>
          <c:tx>
            <c:v>Females</c:v>
          </c:tx>
          <c:spPr>
            <a:ln w="19050" cmpd="sng"/>
          </c:spPr>
          <c:marker>
            <c:symbol val="plus"/>
            <c:size val="7"/>
            <c:spPr>
              <a:solidFill>
                <a:schemeClr val="accent2"/>
              </a:solidFill>
            </c:spPr>
          </c:marker>
          <c:cat>
            <c:strRef>
              <c:f>Data!$P$7:$U$7</c:f>
              <c:strCache>
                <c:ptCount val="6"/>
                <c:pt idx="0">
                  <c:v> Emmonak</c:v>
                </c:pt>
                <c:pt idx="1">
                  <c:v>Galena</c:v>
                </c:pt>
                <c:pt idx="2">
                  <c:v>Rapids</c:v>
                </c:pt>
                <c:pt idx="3">
                  <c:v> Circle</c:v>
                </c:pt>
                <c:pt idx="4">
                  <c:v>Border</c:v>
                </c:pt>
                <c:pt idx="5">
                  <c:v>Whitehorse</c:v>
                </c:pt>
              </c:strCache>
            </c:strRef>
          </c:cat>
          <c:val>
            <c:numRef>
              <c:f>Data!$P$13:$U$13</c:f>
              <c:numCache>
                <c:formatCode>0.000</c:formatCode>
                <c:ptCount val="6"/>
                <c:pt idx="0">
                  <c:v>0.271356783919598</c:v>
                </c:pt>
                <c:pt idx="1">
                  <c:v>0.388888888888889</c:v>
                </c:pt>
                <c:pt idx="2">
                  <c:v>0.350515463917526</c:v>
                </c:pt>
                <c:pt idx="3">
                  <c:v>0.428571428571429</c:v>
                </c:pt>
                <c:pt idx="4">
                  <c:v>0.467289719626168</c:v>
                </c:pt>
                <c:pt idx="5">
                  <c:v>0.153846153846154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477704"/>
        <c:axId val="2037202312"/>
      </c:lineChart>
      <c:catAx>
        <c:axId val="2094477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Site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37202312"/>
        <c:crosses val="autoZero"/>
        <c:auto val="1"/>
        <c:lblAlgn val="ctr"/>
        <c:lblOffset val="100"/>
        <c:noMultiLvlLbl val="0"/>
      </c:catAx>
      <c:valAx>
        <c:axId val="2037202312"/>
        <c:scaling>
          <c:orientation val="minMax"/>
        </c:scaling>
        <c:delete val="0"/>
        <c:axPos val="l"/>
        <c:majorGridlines>
          <c:spPr>
            <a:ln w="9525" cmpd="sng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Proportion infected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2094477704"/>
        <c:crosses val="autoZero"/>
        <c:crossBetween val="between"/>
        <c:majorUnit val="0.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342900</xdr:colOff>
      <xdr:row>5</xdr:row>
      <xdr:rowOff>38100</xdr:rowOff>
    </xdr:from>
    <xdr:to>
      <xdr:col>27</xdr:col>
      <xdr:colOff>152400</xdr:colOff>
      <xdr:row>21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381000</xdr:colOff>
      <xdr:row>25</xdr:row>
      <xdr:rowOff>25400</xdr:rowOff>
    </xdr:from>
    <xdr:to>
      <xdr:col>27</xdr:col>
      <xdr:colOff>190500</xdr:colOff>
      <xdr:row>41</xdr:row>
      <xdr:rowOff>88900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52705</xdr:colOff>
      <xdr:row>29</xdr:row>
      <xdr:rowOff>93345</xdr:rowOff>
    </xdr:to>
    <xdr:pic>
      <xdr:nvPicPr>
        <xdr:cNvPr id="2" name="Picture 1" descr="Figure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67705" cy="48812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7"/>
  <sheetViews>
    <sheetView tabSelected="1" topLeftCell="F1" workbookViewId="0">
      <selection activeCell="P37" sqref="P37"/>
    </sheetView>
  </sheetViews>
  <sheetFormatPr baseColWidth="10" defaultRowHeight="13" x14ac:dyDescent="0"/>
  <cols>
    <col min="1" max="1" width="5.28515625" customWidth="1"/>
    <col min="2" max="13" width="4.7109375" customWidth="1"/>
    <col min="14" max="14" width="4.85546875" customWidth="1"/>
    <col min="15" max="15" width="19" customWidth="1"/>
    <col min="16" max="22" width="9.42578125" customWidth="1"/>
  </cols>
  <sheetData>
    <row r="1" spans="1:23" ht="15">
      <c r="A1" s="100" t="s">
        <v>44</v>
      </c>
    </row>
    <row r="2" spans="1:23">
      <c r="A2" s="101" t="s">
        <v>45</v>
      </c>
      <c r="G2" s="101"/>
    </row>
    <row r="3" spans="1:23" ht="15">
      <c r="A3" s="102" t="s">
        <v>46</v>
      </c>
      <c r="G3" s="101"/>
    </row>
    <row r="4" spans="1:23" ht="15">
      <c r="A4" s="102"/>
      <c r="G4" s="101"/>
      <c r="O4" s="131"/>
      <c r="P4" s="130"/>
      <c r="Q4" s="130"/>
      <c r="R4" s="130"/>
      <c r="S4" s="130"/>
      <c r="T4" s="130"/>
      <c r="U4" s="130"/>
      <c r="V4" s="130"/>
    </row>
    <row r="5" spans="1:23" ht="33">
      <c r="A5" s="93" t="s">
        <v>0</v>
      </c>
      <c r="F5" s="59" t="s">
        <v>47</v>
      </c>
      <c r="G5" s="1"/>
      <c r="H5" s="1"/>
      <c r="I5" s="1"/>
      <c r="J5" s="1"/>
      <c r="K5" s="1"/>
      <c r="L5" s="1"/>
      <c r="M5" s="1"/>
      <c r="N5" s="1"/>
      <c r="O5" s="129"/>
      <c r="P5" s="130" t="s">
        <v>42</v>
      </c>
      <c r="Q5" s="130"/>
      <c r="R5" s="130"/>
      <c r="S5" s="130"/>
      <c r="T5" s="130"/>
      <c r="U5" s="130"/>
      <c r="V5" s="130"/>
      <c r="W5" s="130"/>
    </row>
    <row r="6" spans="1:23" ht="16">
      <c r="A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4" t="s">
        <v>60</v>
      </c>
    </row>
    <row r="7" spans="1:23" ht="16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17" t="s">
        <v>48</v>
      </c>
      <c r="P7" s="114" t="s">
        <v>34</v>
      </c>
      <c r="Q7" s="114" t="s">
        <v>35</v>
      </c>
      <c r="R7" s="114" t="s">
        <v>64</v>
      </c>
      <c r="S7" s="114" t="s">
        <v>37</v>
      </c>
      <c r="T7" s="114" t="s">
        <v>65</v>
      </c>
      <c r="U7" s="116" t="s">
        <v>39</v>
      </c>
      <c r="V7" s="113" t="s">
        <v>43</v>
      </c>
    </row>
    <row r="8" spans="1:23" ht="15">
      <c r="A8" s="94" t="s">
        <v>1</v>
      </c>
      <c r="B8" s="4"/>
      <c r="C8" s="5"/>
      <c r="D8" s="3"/>
      <c r="E8" s="3"/>
      <c r="F8" s="5"/>
      <c r="G8" s="5"/>
      <c r="H8" s="5"/>
      <c r="I8" s="5"/>
      <c r="J8" s="5"/>
      <c r="K8" s="5"/>
      <c r="L8" s="5"/>
      <c r="M8" s="5"/>
      <c r="N8" s="5"/>
      <c r="O8" s="107" t="s">
        <v>49</v>
      </c>
      <c r="P8" s="98">
        <v>52</v>
      </c>
      <c r="Q8" s="98">
        <v>11</v>
      </c>
      <c r="R8" s="98">
        <v>80</v>
      </c>
      <c r="S8" s="98">
        <v>7</v>
      </c>
      <c r="T8" s="98">
        <v>64</v>
      </c>
      <c r="U8" s="98">
        <v>21</v>
      </c>
      <c r="V8" s="111">
        <f>SUM(P8:U8)</f>
        <v>235</v>
      </c>
    </row>
    <row r="9" spans="1:23">
      <c r="A9" s="3" t="s">
        <v>2</v>
      </c>
      <c r="B9" s="6" t="s">
        <v>3</v>
      </c>
      <c r="C9" s="7"/>
      <c r="D9" s="8" t="s">
        <v>4</v>
      </c>
      <c r="E9" s="9"/>
      <c r="F9" s="8" t="s">
        <v>5</v>
      </c>
      <c r="G9" s="9"/>
      <c r="H9" s="6" t="s">
        <v>6</v>
      </c>
      <c r="I9" s="9"/>
      <c r="J9" s="7" t="s">
        <v>7</v>
      </c>
      <c r="K9" s="9"/>
      <c r="L9" s="6" t="s">
        <v>8</v>
      </c>
      <c r="M9" s="9"/>
      <c r="N9" s="19"/>
      <c r="O9" s="107" t="s">
        <v>50</v>
      </c>
      <c r="P9" s="103">
        <v>287</v>
      </c>
      <c r="Q9" s="103">
        <v>50</v>
      </c>
      <c r="R9" s="103">
        <v>304</v>
      </c>
      <c r="S9" s="103">
        <v>43</v>
      </c>
      <c r="T9" s="103">
        <v>161</v>
      </c>
      <c r="U9" s="103">
        <v>116</v>
      </c>
      <c r="V9" s="111">
        <f t="shared" ref="V9:V11" si="0">SUM(P9:U9)</f>
        <v>961</v>
      </c>
    </row>
    <row r="10" spans="1:23">
      <c r="A10" s="3" t="s">
        <v>9</v>
      </c>
      <c r="B10" s="10">
        <v>24</v>
      </c>
      <c r="C10" s="11"/>
      <c r="D10" s="10">
        <v>530</v>
      </c>
      <c r="E10" s="12"/>
      <c r="F10" s="10">
        <v>731</v>
      </c>
      <c r="G10" s="12"/>
      <c r="H10" s="13">
        <v>1081</v>
      </c>
      <c r="I10" s="14"/>
      <c r="J10" s="15">
        <v>1230</v>
      </c>
      <c r="K10" s="14"/>
      <c r="L10" s="13">
        <v>1745</v>
      </c>
      <c r="M10" s="14"/>
      <c r="N10" s="95"/>
      <c r="O10" s="107" t="s">
        <v>51</v>
      </c>
      <c r="P10" s="103">
        <v>54</v>
      </c>
      <c r="Q10" s="103">
        <v>7</v>
      </c>
      <c r="R10" s="103">
        <v>68</v>
      </c>
      <c r="S10" s="103">
        <v>15</v>
      </c>
      <c r="T10" s="103">
        <v>50</v>
      </c>
      <c r="U10" s="103">
        <v>18</v>
      </c>
      <c r="V10" s="111">
        <f t="shared" si="0"/>
        <v>212</v>
      </c>
    </row>
    <row r="11" spans="1:23">
      <c r="A11" s="3"/>
      <c r="B11" s="10"/>
      <c r="C11" s="11"/>
      <c r="D11" s="10"/>
      <c r="E11" s="12"/>
      <c r="F11" s="10"/>
      <c r="G11" s="12"/>
      <c r="H11" s="13"/>
      <c r="I11" s="14"/>
      <c r="J11" s="13"/>
      <c r="K11" s="14"/>
      <c r="L11" s="13"/>
      <c r="M11" s="14"/>
      <c r="N11" s="95"/>
      <c r="O11" s="108" t="s">
        <v>52</v>
      </c>
      <c r="P11" s="99">
        <v>199</v>
      </c>
      <c r="Q11" s="103">
        <v>18</v>
      </c>
      <c r="R11" s="103">
        <v>194</v>
      </c>
      <c r="S11" s="103">
        <v>35</v>
      </c>
      <c r="T11" s="103">
        <v>107</v>
      </c>
      <c r="U11" s="103">
        <v>117</v>
      </c>
      <c r="V11" s="111">
        <f t="shared" si="0"/>
        <v>670</v>
      </c>
    </row>
    <row r="12" spans="1:23">
      <c r="A12" s="5"/>
      <c r="B12" s="16" t="s">
        <v>10</v>
      </c>
      <c r="C12" s="16" t="s">
        <v>11</v>
      </c>
      <c r="D12" s="16" t="s">
        <v>10</v>
      </c>
      <c r="E12" s="16" t="s">
        <v>11</v>
      </c>
      <c r="F12" s="16" t="s">
        <v>10</v>
      </c>
      <c r="G12" s="16" t="s">
        <v>11</v>
      </c>
      <c r="H12" s="16" t="s">
        <v>10</v>
      </c>
      <c r="I12" s="17" t="s">
        <v>11</v>
      </c>
      <c r="J12" s="16" t="s">
        <v>10</v>
      </c>
      <c r="K12" s="16" t="s">
        <v>11</v>
      </c>
      <c r="L12" s="16" t="s">
        <v>10</v>
      </c>
      <c r="M12" s="17" t="s">
        <v>11</v>
      </c>
      <c r="N12" s="11"/>
      <c r="O12" s="109" t="s">
        <v>54</v>
      </c>
      <c r="P12" s="104">
        <f t="shared" ref="P12:U12" si="1">P8/P9</f>
        <v>0.18118466898954705</v>
      </c>
      <c r="Q12" s="104">
        <f t="shared" si="1"/>
        <v>0.22</v>
      </c>
      <c r="R12" s="104">
        <f t="shared" si="1"/>
        <v>0.26315789473684209</v>
      </c>
      <c r="S12" s="104">
        <f t="shared" si="1"/>
        <v>0.16279069767441862</v>
      </c>
      <c r="T12" s="104">
        <f t="shared" si="1"/>
        <v>0.39751552795031053</v>
      </c>
      <c r="U12" s="104">
        <f t="shared" si="1"/>
        <v>0.18103448275862069</v>
      </c>
      <c r="V12" s="112">
        <f>V8/V9</f>
        <v>0.24453694068678461</v>
      </c>
    </row>
    <row r="13" spans="1:23">
      <c r="A13" s="3">
        <v>1999</v>
      </c>
      <c r="B13" s="18">
        <v>5</v>
      </c>
      <c r="C13" s="19">
        <v>60</v>
      </c>
      <c r="D13" s="18" t="s">
        <v>12</v>
      </c>
      <c r="E13" s="20" t="s">
        <v>12</v>
      </c>
      <c r="F13" s="18">
        <v>10</v>
      </c>
      <c r="G13" s="20">
        <v>46</v>
      </c>
      <c r="H13" s="18" t="s">
        <v>12</v>
      </c>
      <c r="I13" s="20" t="s">
        <v>12</v>
      </c>
      <c r="J13" s="18" t="s">
        <v>12</v>
      </c>
      <c r="K13" s="20" t="s">
        <v>12</v>
      </c>
      <c r="L13" s="18" t="s">
        <v>12</v>
      </c>
      <c r="M13" s="20" t="s">
        <v>12</v>
      </c>
      <c r="N13" s="19"/>
      <c r="O13" s="107" t="s">
        <v>53</v>
      </c>
      <c r="P13" s="104">
        <f t="shared" ref="P13:U13" si="2">P10/P11</f>
        <v>0.271356783919598</v>
      </c>
      <c r="Q13" s="104">
        <f t="shared" si="2"/>
        <v>0.3888888888888889</v>
      </c>
      <c r="R13" s="104">
        <f t="shared" si="2"/>
        <v>0.35051546391752575</v>
      </c>
      <c r="S13" s="104">
        <f t="shared" si="2"/>
        <v>0.42857142857142855</v>
      </c>
      <c r="T13" s="104">
        <f t="shared" si="2"/>
        <v>0.46728971962616822</v>
      </c>
      <c r="U13" s="104">
        <f t="shared" si="2"/>
        <v>0.15384615384615385</v>
      </c>
      <c r="V13" s="112">
        <f>V10/V11</f>
        <v>0.31641791044776119</v>
      </c>
    </row>
    <row r="14" spans="1:23">
      <c r="A14" s="3"/>
      <c r="B14" s="18"/>
      <c r="C14" s="19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19"/>
      <c r="O14" s="124" t="s">
        <v>40</v>
      </c>
      <c r="P14" s="125">
        <f t="shared" ref="P14:U14" si="3">(P12-P13)/SQRT(P12*(1-P12)/P9+P13*(1-P13)/P11)</f>
        <v>-2.3201262588687914</v>
      </c>
      <c r="Q14" s="126">
        <f t="shared" si="3"/>
        <v>-1.3094515773068462</v>
      </c>
      <c r="R14" s="125">
        <f t="shared" si="3"/>
        <v>-2.0525911019794867</v>
      </c>
      <c r="S14" s="125">
        <f t="shared" si="3"/>
        <v>-2.6359384454609502</v>
      </c>
      <c r="T14" s="126">
        <f t="shared" si="3"/>
        <v>-1.129806425521994</v>
      </c>
      <c r="U14" s="127">
        <f t="shared" si="3"/>
        <v>0.55605315058622573</v>
      </c>
      <c r="V14" s="112">
        <f t="shared" ref="V14" si="4">(V12-V13)/SQRT(V12*(1-V12)/V9+V13*(1-V13)/V11)</f>
        <v>-3.1672446193241246</v>
      </c>
    </row>
    <row r="15" spans="1:23">
      <c r="A15" s="3">
        <v>2000</v>
      </c>
      <c r="B15" s="18">
        <v>12</v>
      </c>
      <c r="C15" s="19">
        <v>48</v>
      </c>
      <c r="D15" s="18">
        <v>11</v>
      </c>
      <c r="E15" s="20">
        <v>50</v>
      </c>
      <c r="F15" s="18">
        <v>17</v>
      </c>
      <c r="G15" s="20">
        <v>62</v>
      </c>
      <c r="H15" s="18">
        <v>7</v>
      </c>
      <c r="I15" s="20">
        <v>43</v>
      </c>
      <c r="J15" s="18">
        <v>7</v>
      </c>
      <c r="K15" s="20">
        <v>30</v>
      </c>
      <c r="L15" s="18">
        <v>5</v>
      </c>
      <c r="M15" s="20">
        <v>31</v>
      </c>
      <c r="N15" s="19"/>
      <c r="O15" s="110" t="s">
        <v>41</v>
      </c>
      <c r="P15" s="105">
        <f>_xlfn.NORM.DIST(P14,0,1,TRUE)</f>
        <v>1.0167024106399197E-2</v>
      </c>
      <c r="Q15" s="106">
        <f t="shared" ref="Q15:U15" si="5">_xlfn.NORM.DIST(Q14,0,1,TRUE)</f>
        <v>9.5190715043084975E-2</v>
      </c>
      <c r="R15" s="105">
        <f t="shared" si="5"/>
        <v>2.0056125626787238E-2</v>
      </c>
      <c r="S15" s="105">
        <f t="shared" si="5"/>
        <v>4.1952475309246905E-3</v>
      </c>
      <c r="T15" s="106">
        <f t="shared" si="5"/>
        <v>0.1292789000462464</v>
      </c>
      <c r="U15" s="128">
        <f t="shared" si="5"/>
        <v>0.71091273963310764</v>
      </c>
      <c r="V15" s="142">
        <f t="shared" ref="V15" si="6">_xlfn.NORM.DIST(V14,0,1,TRUE)</f>
        <v>7.6945404714981664E-4</v>
      </c>
    </row>
    <row r="16" spans="1:23">
      <c r="A16" s="3"/>
      <c r="B16" s="18"/>
      <c r="C16" s="19"/>
      <c r="D16" s="18"/>
      <c r="E16" s="20"/>
      <c r="F16" s="18"/>
      <c r="G16" s="20"/>
      <c r="H16" s="18"/>
      <c r="I16" s="20"/>
      <c r="J16" s="18"/>
      <c r="K16" s="5"/>
      <c r="L16" s="18"/>
      <c r="M16" s="20"/>
      <c r="N16" s="19"/>
    </row>
    <row r="17" spans="1:22">
      <c r="A17" s="3">
        <v>2001</v>
      </c>
      <c r="B17" s="18">
        <v>9</v>
      </c>
      <c r="C17" s="19">
        <v>70</v>
      </c>
      <c r="D17" s="18" t="s">
        <v>12</v>
      </c>
      <c r="E17" s="20" t="s">
        <v>12</v>
      </c>
      <c r="F17" s="18">
        <v>19</v>
      </c>
      <c r="G17" s="20">
        <v>77</v>
      </c>
      <c r="H17" s="18" t="s">
        <v>12</v>
      </c>
      <c r="I17" s="20" t="s">
        <v>12</v>
      </c>
      <c r="J17" s="18" t="s">
        <v>12</v>
      </c>
      <c r="K17" s="20" t="s">
        <v>12</v>
      </c>
      <c r="L17" s="18">
        <v>15</v>
      </c>
      <c r="M17" s="20">
        <v>72</v>
      </c>
      <c r="N17" s="19"/>
    </row>
    <row r="18" spans="1:22">
      <c r="A18" s="3"/>
      <c r="B18" s="18"/>
      <c r="C18" s="19"/>
      <c r="D18" s="18"/>
      <c r="E18" s="20"/>
      <c r="F18" s="18"/>
      <c r="G18" s="20"/>
      <c r="H18" s="18"/>
      <c r="I18" s="20"/>
      <c r="J18" s="18"/>
      <c r="K18" s="5"/>
      <c r="L18" s="18"/>
      <c r="M18" s="20"/>
      <c r="N18" s="19"/>
      <c r="O18" t="s">
        <v>61</v>
      </c>
    </row>
    <row r="19" spans="1:22">
      <c r="A19" s="3">
        <v>2002</v>
      </c>
      <c r="B19" s="16">
        <v>26</v>
      </c>
      <c r="C19" s="11">
        <v>109</v>
      </c>
      <c r="D19" s="18" t="s">
        <v>12</v>
      </c>
      <c r="E19" s="20" t="s">
        <v>12</v>
      </c>
      <c r="F19" s="18">
        <v>34</v>
      </c>
      <c r="G19" s="20">
        <v>119</v>
      </c>
      <c r="H19" s="18" t="s">
        <v>12</v>
      </c>
      <c r="I19" s="20" t="s">
        <v>12</v>
      </c>
      <c r="J19" s="18">
        <v>57</v>
      </c>
      <c r="K19" s="20">
        <v>131</v>
      </c>
      <c r="L19" s="18">
        <v>1</v>
      </c>
      <c r="M19" s="20">
        <v>13</v>
      </c>
      <c r="N19" s="19"/>
      <c r="O19" s="119" t="s">
        <v>70</v>
      </c>
    </row>
    <row r="20" spans="1:22">
      <c r="A20" s="3"/>
      <c r="B20" s="18"/>
      <c r="C20" s="19"/>
      <c r="D20" s="18"/>
      <c r="E20" s="20"/>
      <c r="F20" s="18"/>
      <c r="G20" s="20"/>
      <c r="H20" s="18"/>
      <c r="I20" s="20"/>
      <c r="J20" s="18"/>
      <c r="K20" s="20"/>
      <c r="L20" s="18"/>
      <c r="M20" s="20"/>
      <c r="N20" s="19"/>
      <c r="O20" s="117" t="s">
        <v>48</v>
      </c>
      <c r="P20" s="114" t="s">
        <v>34</v>
      </c>
      <c r="Q20" s="115" t="s">
        <v>35</v>
      </c>
      <c r="R20" s="115" t="s">
        <v>36</v>
      </c>
      <c r="S20" s="114" t="s">
        <v>37</v>
      </c>
      <c r="T20" s="114" t="s">
        <v>38</v>
      </c>
      <c r="U20" s="116" t="s">
        <v>39</v>
      </c>
      <c r="V20" s="113" t="s">
        <v>13</v>
      </c>
    </row>
    <row r="21" spans="1:22">
      <c r="A21" s="21" t="s">
        <v>13</v>
      </c>
      <c r="B21" s="22">
        <f>SUM(B13:B19)</f>
        <v>52</v>
      </c>
      <c r="C21" s="23">
        <f>SUM(C13:C19)</f>
        <v>287</v>
      </c>
      <c r="D21" s="22">
        <v>11</v>
      </c>
      <c r="E21" s="24">
        <v>50</v>
      </c>
      <c r="F21" s="22">
        <f>SUM(F13:F19)</f>
        <v>80</v>
      </c>
      <c r="G21" s="24">
        <f>SUM(G13:G19)</f>
        <v>304</v>
      </c>
      <c r="H21" s="22">
        <v>7</v>
      </c>
      <c r="I21" s="24">
        <v>43</v>
      </c>
      <c r="J21" s="22">
        <f>SUM(J15:J19)</f>
        <v>64</v>
      </c>
      <c r="K21" s="23">
        <f>SUM(K15:K19)</f>
        <v>161</v>
      </c>
      <c r="L21" s="22">
        <f>SUM(L15:L19)</f>
        <v>21</v>
      </c>
      <c r="M21" s="24">
        <f>SUM(M15:M19)</f>
        <v>116</v>
      </c>
      <c r="N21" s="23"/>
      <c r="O21" s="107" t="s">
        <v>49</v>
      </c>
      <c r="P21" s="98">
        <v>52</v>
      </c>
      <c r="Q21" s="98">
        <v>11</v>
      </c>
      <c r="R21" s="98">
        <v>80</v>
      </c>
      <c r="S21" s="98">
        <v>7</v>
      </c>
      <c r="T21" s="98">
        <v>64</v>
      </c>
      <c r="U21" s="98">
        <v>21</v>
      </c>
      <c r="V21" s="122">
        <f>SUM(P21:U21)</f>
        <v>235</v>
      </c>
    </row>
    <row r="22" spans="1:22">
      <c r="A22" s="21"/>
      <c r="B22" s="22"/>
      <c r="C22" s="23"/>
      <c r="D22" s="22"/>
      <c r="E22" s="24"/>
      <c r="F22" s="22"/>
      <c r="G22" s="24"/>
      <c r="H22" s="22"/>
      <c r="I22" s="24"/>
      <c r="J22" s="22"/>
      <c r="K22" s="24"/>
      <c r="L22" s="22"/>
      <c r="M22" s="24"/>
      <c r="N22" s="23"/>
      <c r="O22" s="109" t="s">
        <v>66</v>
      </c>
      <c r="P22" s="118">
        <f>P23-P21</f>
        <v>235</v>
      </c>
      <c r="Q22" s="118">
        <f t="shared" ref="Q22:U22" si="7">Q23-Q21</f>
        <v>39</v>
      </c>
      <c r="R22" s="118">
        <f t="shared" si="7"/>
        <v>224</v>
      </c>
      <c r="S22" s="118">
        <f t="shared" si="7"/>
        <v>36</v>
      </c>
      <c r="T22" s="118">
        <f t="shared" si="7"/>
        <v>97</v>
      </c>
      <c r="U22" s="118">
        <f t="shared" si="7"/>
        <v>95</v>
      </c>
      <c r="V22" s="111">
        <f>SUM(P22:U22)</f>
        <v>726</v>
      </c>
    </row>
    <row r="23" spans="1:22">
      <c r="A23" s="21" t="s">
        <v>14</v>
      </c>
      <c r="B23" s="25">
        <f>B21/C21*100</f>
        <v>18.118466898954704</v>
      </c>
      <c r="C23" s="26"/>
      <c r="D23" s="27">
        <f>D21/E21*100</f>
        <v>22</v>
      </c>
      <c r="E23" s="26"/>
      <c r="F23" s="27">
        <f>F21/G21*100</f>
        <v>26.315789473684209</v>
      </c>
      <c r="G23" s="26"/>
      <c r="H23" s="25">
        <f>H21/I21*100</f>
        <v>16.279069767441861</v>
      </c>
      <c r="I23" s="26"/>
      <c r="J23" s="25">
        <f>J21/K21*100</f>
        <v>39.751552795031053</v>
      </c>
      <c r="K23" s="27"/>
      <c r="L23" s="25">
        <f>L21/M21*100</f>
        <v>18.103448275862068</v>
      </c>
      <c r="M23" s="26"/>
      <c r="N23" s="96"/>
      <c r="O23" s="120" t="s">
        <v>50</v>
      </c>
      <c r="P23" s="121">
        <v>287</v>
      </c>
      <c r="Q23" s="121">
        <v>50</v>
      </c>
      <c r="R23" s="121">
        <v>304</v>
      </c>
      <c r="S23" s="121">
        <v>43</v>
      </c>
      <c r="T23" s="121">
        <v>161</v>
      </c>
      <c r="U23" s="121">
        <v>116</v>
      </c>
      <c r="V23" s="123">
        <f t="shared" ref="V23" si="8">SUM(P23:U23)</f>
        <v>961</v>
      </c>
    </row>
    <row r="24" spans="1:22">
      <c r="A24" s="21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5"/>
    </row>
    <row r="25" spans="1:22" ht="15">
      <c r="A25" s="94" t="s">
        <v>33</v>
      </c>
      <c r="B25" s="5"/>
      <c r="C25" s="5"/>
      <c r="D25" s="3"/>
      <c r="E25" s="3"/>
      <c r="F25" s="5"/>
      <c r="G25" s="5"/>
      <c r="H25" s="5"/>
      <c r="I25" s="5"/>
      <c r="J25" s="5"/>
      <c r="K25" s="5"/>
      <c r="L25" s="5"/>
      <c r="M25" s="5"/>
      <c r="N25" s="5"/>
      <c r="O25" s="119" t="s">
        <v>59</v>
      </c>
    </row>
    <row r="26" spans="1:22">
      <c r="A26" s="3" t="s">
        <v>2</v>
      </c>
      <c r="B26" s="6" t="s">
        <v>3</v>
      </c>
      <c r="C26" s="7"/>
      <c r="D26" s="8" t="s">
        <v>4</v>
      </c>
      <c r="E26" s="9"/>
      <c r="F26" s="6" t="s">
        <v>15</v>
      </c>
      <c r="G26" s="9"/>
      <c r="H26" s="6" t="s">
        <v>6</v>
      </c>
      <c r="I26" s="9"/>
      <c r="J26" s="6" t="s">
        <v>7</v>
      </c>
      <c r="K26" s="9"/>
      <c r="L26" s="6" t="s">
        <v>8</v>
      </c>
      <c r="M26" s="9"/>
      <c r="N26" s="19"/>
      <c r="O26" s="117" t="s">
        <v>48</v>
      </c>
      <c r="P26" s="114" t="s">
        <v>34</v>
      </c>
      <c r="Q26" s="114" t="s">
        <v>35</v>
      </c>
      <c r="R26" s="114" t="s">
        <v>36</v>
      </c>
      <c r="S26" s="114" t="s">
        <v>37</v>
      </c>
      <c r="T26" s="114" t="s">
        <v>38</v>
      </c>
      <c r="U26" s="116" t="s">
        <v>39</v>
      </c>
      <c r="V26" s="113" t="s">
        <v>43</v>
      </c>
    </row>
    <row r="27" spans="1:22">
      <c r="A27" s="3" t="s">
        <v>9</v>
      </c>
      <c r="B27" s="10">
        <v>24</v>
      </c>
      <c r="C27" s="11"/>
      <c r="D27" s="10">
        <v>530</v>
      </c>
      <c r="E27" s="12"/>
      <c r="F27" s="10">
        <v>731</v>
      </c>
      <c r="G27" s="12"/>
      <c r="H27" s="13">
        <v>1081</v>
      </c>
      <c r="I27" s="14"/>
      <c r="J27" s="13">
        <v>1230</v>
      </c>
      <c r="K27" s="14"/>
      <c r="L27" s="13">
        <v>1745</v>
      </c>
      <c r="M27" s="14"/>
      <c r="O27" s="107" t="s">
        <v>49</v>
      </c>
      <c r="P27" s="132">
        <f>$V21*P23/$V$23</f>
        <v>70.18210197710718</v>
      </c>
      <c r="Q27" s="132">
        <f t="shared" ref="Q27:U27" si="9">$V21*Q23/$V$23</f>
        <v>12.226847034339229</v>
      </c>
      <c r="R27" s="132">
        <f t="shared" si="9"/>
        <v>74.339229968782519</v>
      </c>
      <c r="S27" s="132">
        <f t="shared" si="9"/>
        <v>10.515088449531738</v>
      </c>
      <c r="T27" s="132">
        <f t="shared" si="9"/>
        <v>39.370447450572321</v>
      </c>
      <c r="U27" s="132">
        <f t="shared" si="9"/>
        <v>28.366285119667012</v>
      </c>
      <c r="V27" s="140">
        <f>SUM(P27:U27)</f>
        <v>235</v>
      </c>
    </row>
    <row r="28" spans="1:22">
      <c r="A28" s="3"/>
      <c r="B28" s="10"/>
      <c r="C28" s="11"/>
      <c r="D28" s="10"/>
      <c r="E28" s="12"/>
      <c r="F28" s="10"/>
      <c r="G28" s="12"/>
      <c r="H28" s="13"/>
      <c r="I28" s="14"/>
      <c r="J28" s="13"/>
      <c r="K28" s="14"/>
      <c r="L28" s="13"/>
      <c r="M28" s="14"/>
      <c r="N28" s="95"/>
      <c r="O28" s="109" t="s">
        <v>67</v>
      </c>
      <c r="P28" s="132">
        <f>$V22*P23/$V$23</f>
        <v>216.81789802289282</v>
      </c>
      <c r="Q28" s="132">
        <f t="shared" ref="Q28:U28" si="10">$V22*Q23/$V$23</f>
        <v>37.773152965660771</v>
      </c>
      <c r="R28" s="132">
        <f t="shared" si="10"/>
        <v>229.66077003121748</v>
      </c>
      <c r="S28" s="132">
        <f t="shared" si="10"/>
        <v>32.484911550468262</v>
      </c>
      <c r="T28" s="132">
        <f t="shared" si="10"/>
        <v>121.62955254942769</v>
      </c>
      <c r="U28" s="132">
        <f t="shared" si="10"/>
        <v>87.633714880332988</v>
      </c>
      <c r="V28" s="140">
        <f t="shared" ref="V28:V29" si="11">SUM(P28:U28)</f>
        <v>726</v>
      </c>
    </row>
    <row r="29" spans="1:22">
      <c r="A29" s="5"/>
      <c r="B29" s="16" t="s">
        <v>10</v>
      </c>
      <c r="C29" s="16" t="s">
        <v>11</v>
      </c>
      <c r="D29" s="16" t="s">
        <v>10</v>
      </c>
      <c r="E29" s="17" t="s">
        <v>11</v>
      </c>
      <c r="F29" s="16" t="s">
        <v>10</v>
      </c>
      <c r="G29" s="16" t="s">
        <v>11</v>
      </c>
      <c r="H29" s="16" t="s">
        <v>10</v>
      </c>
      <c r="I29" s="16" t="s">
        <v>11</v>
      </c>
      <c r="J29" s="16" t="s">
        <v>10</v>
      </c>
      <c r="K29" s="16" t="s">
        <v>11</v>
      </c>
      <c r="L29" s="16" t="s">
        <v>10</v>
      </c>
      <c r="M29" s="17" t="s">
        <v>11</v>
      </c>
      <c r="N29" s="11"/>
      <c r="O29" s="120" t="s">
        <v>50</v>
      </c>
      <c r="P29" s="139">
        <f>SUM(P27:P28)</f>
        <v>287</v>
      </c>
      <c r="Q29" s="139">
        <f t="shared" ref="Q29:U29" si="12">SUM(Q27:Q28)</f>
        <v>50</v>
      </c>
      <c r="R29" s="139">
        <f t="shared" si="12"/>
        <v>304</v>
      </c>
      <c r="S29" s="139">
        <f t="shared" si="12"/>
        <v>43</v>
      </c>
      <c r="T29" s="139">
        <f t="shared" si="12"/>
        <v>161</v>
      </c>
      <c r="U29" s="139">
        <f t="shared" si="12"/>
        <v>116</v>
      </c>
      <c r="V29" s="141">
        <f t="shared" si="11"/>
        <v>961</v>
      </c>
    </row>
    <row r="30" spans="1:22">
      <c r="A30" s="3">
        <v>1999</v>
      </c>
      <c r="B30" s="18">
        <v>0</v>
      </c>
      <c r="C30" s="19">
        <v>60</v>
      </c>
      <c r="D30" s="18" t="s">
        <v>12</v>
      </c>
      <c r="E30" s="20" t="s">
        <v>12</v>
      </c>
      <c r="F30" s="18">
        <v>7</v>
      </c>
      <c r="G30" s="20">
        <v>46</v>
      </c>
      <c r="H30" s="18" t="s">
        <v>12</v>
      </c>
      <c r="I30" s="20" t="s">
        <v>12</v>
      </c>
      <c r="J30" s="18" t="s">
        <v>12</v>
      </c>
      <c r="K30" s="20" t="s">
        <v>12</v>
      </c>
      <c r="L30" s="18" t="s">
        <v>12</v>
      </c>
      <c r="M30" s="20" t="s">
        <v>12</v>
      </c>
      <c r="N30" s="19"/>
    </row>
    <row r="31" spans="1:22">
      <c r="A31" s="3"/>
      <c r="B31" s="18"/>
      <c r="C31" s="19"/>
      <c r="D31" s="18"/>
      <c r="E31" s="20"/>
      <c r="F31" s="18"/>
      <c r="G31" s="20"/>
      <c r="H31" s="18"/>
      <c r="I31" s="20"/>
      <c r="J31" s="18"/>
      <c r="K31" s="20"/>
      <c r="L31" s="18"/>
      <c r="M31" s="20"/>
      <c r="N31" s="19"/>
    </row>
    <row r="32" spans="1:22">
      <c r="A32" s="3">
        <v>2000</v>
      </c>
      <c r="B32" s="18">
        <v>1</v>
      </c>
      <c r="C32" s="19">
        <v>48</v>
      </c>
      <c r="D32" s="18">
        <v>1</v>
      </c>
      <c r="E32" s="20">
        <v>50</v>
      </c>
      <c r="F32" s="18">
        <v>14</v>
      </c>
      <c r="G32" s="20">
        <v>62</v>
      </c>
      <c r="H32" s="18">
        <v>17</v>
      </c>
      <c r="I32" s="20">
        <v>122</v>
      </c>
      <c r="J32" s="18">
        <v>5</v>
      </c>
      <c r="K32" s="20">
        <v>30</v>
      </c>
      <c r="L32" s="18">
        <v>4</v>
      </c>
      <c r="M32" s="20">
        <v>31</v>
      </c>
      <c r="N32" s="19"/>
      <c r="O32" s="134" t="s">
        <v>58</v>
      </c>
      <c r="P32">
        <f>(P21-P27)^2/P27</f>
        <v>4.7104435887907741</v>
      </c>
      <c r="Q32">
        <f t="shared" ref="Q32:U32" si="13">(Q21-Q27)^2/Q27</f>
        <v>0.12310235348816605</v>
      </c>
      <c r="R32">
        <f t="shared" si="13"/>
        <v>0.43105527673324601</v>
      </c>
      <c r="S32">
        <f t="shared" si="13"/>
        <v>1.1750587612586061</v>
      </c>
      <c r="T32">
        <f t="shared" si="13"/>
        <v>15.407873114639981</v>
      </c>
      <c r="U32">
        <f t="shared" si="13"/>
        <v>1.9129102113764773</v>
      </c>
      <c r="V32">
        <f>SUM(P32:U32)</f>
        <v>23.76044330628725</v>
      </c>
    </row>
    <row r="33" spans="1:22">
      <c r="A33" s="3"/>
      <c r="B33" s="18"/>
      <c r="C33" s="19"/>
      <c r="D33" s="18"/>
      <c r="E33" s="20"/>
      <c r="F33" s="18"/>
      <c r="G33" s="20"/>
      <c r="H33" s="18"/>
      <c r="I33" s="20"/>
      <c r="J33" s="18"/>
      <c r="K33" s="20"/>
      <c r="L33" s="18"/>
      <c r="M33" s="20"/>
      <c r="N33" s="19"/>
      <c r="P33">
        <f>(P22-P28)^2/P28</f>
        <v>1.5247303627628539</v>
      </c>
      <c r="Q33">
        <f t="shared" ref="Q33:U33" si="14">(Q22-Q28)^2/Q28</f>
        <v>3.9847180536803056E-2</v>
      </c>
      <c r="R33">
        <f t="shared" si="14"/>
        <v>0.13952891189023803</v>
      </c>
      <c r="S33">
        <f t="shared" si="14"/>
        <v>0.38035648608233119</v>
      </c>
      <c r="T33">
        <f t="shared" si="14"/>
        <v>4.9873969448214845</v>
      </c>
      <c r="U33">
        <f t="shared" si="14"/>
        <v>0.61919269927475495</v>
      </c>
      <c r="V33">
        <f>SUM(P33:U33)</f>
        <v>7.6910525853684657</v>
      </c>
    </row>
    <row r="34" spans="1:22">
      <c r="A34" s="3">
        <v>2001</v>
      </c>
      <c r="B34" s="18">
        <v>3</v>
      </c>
      <c r="C34" s="19">
        <v>70</v>
      </c>
      <c r="D34" s="18" t="s">
        <v>12</v>
      </c>
      <c r="E34" s="20" t="s">
        <v>12</v>
      </c>
      <c r="F34" s="18">
        <v>32</v>
      </c>
      <c r="G34" s="20">
        <v>179</v>
      </c>
      <c r="H34" s="18" t="s">
        <v>12</v>
      </c>
      <c r="I34" s="20" t="s">
        <v>12</v>
      </c>
      <c r="J34" s="18" t="s">
        <v>12</v>
      </c>
      <c r="K34" s="20" t="s">
        <v>12</v>
      </c>
      <c r="L34" s="18">
        <v>4</v>
      </c>
      <c r="M34" s="20">
        <v>37</v>
      </c>
      <c r="N34" s="19"/>
      <c r="U34" s="135" t="s">
        <v>55</v>
      </c>
      <c r="V34" s="135">
        <f>SUM(V32:V33)</f>
        <v>31.451495891655718</v>
      </c>
    </row>
    <row r="35" spans="1:22">
      <c r="A35" s="3"/>
      <c r="B35" s="18"/>
      <c r="C35" s="19"/>
      <c r="D35" s="18"/>
      <c r="E35" s="20"/>
      <c r="F35" s="18"/>
      <c r="G35" s="20"/>
      <c r="H35" s="18"/>
      <c r="I35" s="20"/>
      <c r="J35" s="18"/>
      <c r="K35" s="20"/>
      <c r="L35" s="18"/>
      <c r="M35" s="20"/>
      <c r="N35" s="19"/>
      <c r="U35" s="135" t="s">
        <v>56</v>
      </c>
      <c r="V35" s="135">
        <f>CHIDIST(V34,5)</f>
        <v>7.6279489557139023E-6</v>
      </c>
    </row>
    <row r="36" spans="1:22">
      <c r="A36" s="3">
        <v>2002</v>
      </c>
      <c r="B36" s="16">
        <v>14</v>
      </c>
      <c r="C36" s="11">
        <v>109</v>
      </c>
      <c r="D36" s="18" t="s">
        <v>12</v>
      </c>
      <c r="E36" s="20" t="s">
        <v>12</v>
      </c>
      <c r="F36" s="18">
        <v>28</v>
      </c>
      <c r="G36" s="20">
        <v>119</v>
      </c>
      <c r="H36" s="18" t="s">
        <v>12</v>
      </c>
      <c r="I36" s="20" t="s">
        <v>12</v>
      </c>
      <c r="J36" s="18" t="s">
        <v>12</v>
      </c>
      <c r="K36" s="20" t="s">
        <v>12</v>
      </c>
      <c r="L36" s="18">
        <v>1</v>
      </c>
      <c r="M36" s="20">
        <v>13</v>
      </c>
      <c r="N36" s="19"/>
      <c r="T36" s="133"/>
      <c r="U36" s="136" t="s">
        <v>57</v>
      </c>
      <c r="V36" s="135"/>
    </row>
    <row r="37" spans="1:22">
      <c r="A37" s="3"/>
      <c r="B37" s="18"/>
      <c r="C37" s="19"/>
      <c r="D37" s="18"/>
      <c r="E37" s="20"/>
      <c r="F37" s="18"/>
      <c r="G37" s="20"/>
      <c r="H37" s="18"/>
      <c r="I37" s="20"/>
      <c r="J37" s="18"/>
      <c r="K37" s="20"/>
      <c r="L37" s="18"/>
      <c r="M37" s="20"/>
      <c r="N37" s="19"/>
      <c r="O37" s="5"/>
    </row>
    <row r="38" spans="1:22">
      <c r="A38" s="21" t="s">
        <v>13</v>
      </c>
      <c r="B38" s="22">
        <f>SUM(B30:B36)</f>
        <v>18</v>
      </c>
      <c r="C38" s="23">
        <f>SUM(C30:C36)</f>
        <v>287</v>
      </c>
      <c r="D38" s="22">
        <v>1</v>
      </c>
      <c r="E38" s="24">
        <v>50</v>
      </c>
      <c r="F38" s="22">
        <f>SUM(F30:F36)</f>
        <v>81</v>
      </c>
      <c r="G38" s="23">
        <f>SUM(G30:G36)</f>
        <v>406</v>
      </c>
      <c r="H38" s="22">
        <v>17</v>
      </c>
      <c r="I38" s="23">
        <v>122</v>
      </c>
      <c r="J38" s="22">
        <v>5</v>
      </c>
      <c r="K38" s="23">
        <v>30</v>
      </c>
      <c r="L38" s="22">
        <f>SUM(L32:L36)</f>
        <v>9</v>
      </c>
      <c r="M38" s="24">
        <f>SUM(M32:M36)</f>
        <v>81</v>
      </c>
      <c r="N38" s="23"/>
      <c r="O38" s="5"/>
    </row>
    <row r="39" spans="1:22">
      <c r="A39" s="21"/>
      <c r="B39" s="22"/>
      <c r="C39" s="23"/>
      <c r="D39" s="22"/>
      <c r="E39" s="24"/>
      <c r="F39" s="22"/>
      <c r="G39" s="23"/>
      <c r="H39" s="22"/>
      <c r="I39" s="23"/>
      <c r="J39" s="22"/>
      <c r="K39" s="24"/>
      <c r="L39" s="22"/>
      <c r="M39" s="24"/>
      <c r="N39" s="23"/>
      <c r="O39" t="s">
        <v>62</v>
      </c>
    </row>
    <row r="40" spans="1:22">
      <c r="A40" s="21" t="s">
        <v>14</v>
      </c>
      <c r="B40" s="25">
        <f>B38/C38*100</f>
        <v>6.2717770034843205</v>
      </c>
      <c r="C40" s="26"/>
      <c r="D40" s="25">
        <f>D38/E38*100</f>
        <v>2</v>
      </c>
      <c r="E40" s="26"/>
      <c r="F40" s="25">
        <f>F38/G38*100</f>
        <v>19.950738916256157</v>
      </c>
      <c r="G40" s="27"/>
      <c r="H40" s="25">
        <f>H38/I38*100</f>
        <v>13.934426229508196</v>
      </c>
      <c r="I40" s="27"/>
      <c r="J40" s="25">
        <f>J38/K38*100</f>
        <v>16.666666666666664</v>
      </c>
      <c r="K40" s="27"/>
      <c r="L40" s="25">
        <f>L38/M38*100</f>
        <v>11.111111111111111</v>
      </c>
      <c r="M40" s="26"/>
      <c r="N40" s="96"/>
      <c r="O40" s="119" t="s">
        <v>71</v>
      </c>
    </row>
    <row r="41" spans="1:22" ht="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117" t="s">
        <v>48</v>
      </c>
      <c r="P41" s="114" t="s">
        <v>34</v>
      </c>
      <c r="Q41" s="114" t="s">
        <v>35</v>
      </c>
      <c r="R41" s="114" t="s">
        <v>36</v>
      </c>
      <c r="S41" s="114" t="s">
        <v>37</v>
      </c>
      <c r="T41" s="114" t="s">
        <v>38</v>
      </c>
      <c r="U41" s="116" t="s">
        <v>39</v>
      </c>
      <c r="V41" s="113" t="s">
        <v>13</v>
      </c>
    </row>
    <row r="42" spans="1:22" ht="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107" t="s">
        <v>51</v>
      </c>
      <c r="P42" s="103">
        <v>54</v>
      </c>
      <c r="Q42" s="103">
        <v>7</v>
      </c>
      <c r="R42" s="103">
        <v>68</v>
      </c>
      <c r="S42" s="103">
        <v>15</v>
      </c>
      <c r="T42" s="103">
        <v>50</v>
      </c>
      <c r="U42" s="103">
        <v>18</v>
      </c>
      <c r="V42" s="111">
        <f t="shared" ref="V42" si="15">SUM(P42:U42)</f>
        <v>212</v>
      </c>
    </row>
    <row r="43" spans="1:22" ht="15">
      <c r="A43" s="94" t="s">
        <v>16</v>
      </c>
      <c r="B43" s="29"/>
      <c r="C43" s="29"/>
      <c r="D43" s="30"/>
      <c r="E43" s="30"/>
      <c r="F43" s="29"/>
      <c r="G43" s="29"/>
      <c r="H43" s="29"/>
      <c r="I43" s="29"/>
      <c r="J43" s="29"/>
      <c r="K43" s="29"/>
      <c r="L43" s="29"/>
      <c r="M43" s="29"/>
      <c r="N43" s="29"/>
      <c r="O43" s="109" t="s">
        <v>68</v>
      </c>
      <c r="P43" s="118">
        <f>P44-P42</f>
        <v>145</v>
      </c>
      <c r="Q43" s="118">
        <f t="shared" ref="Q43:U43" si="16">Q44-Q42</f>
        <v>11</v>
      </c>
      <c r="R43" s="118">
        <f t="shared" si="16"/>
        <v>126</v>
      </c>
      <c r="S43" s="118">
        <f t="shared" si="16"/>
        <v>20</v>
      </c>
      <c r="T43" s="118">
        <f t="shared" si="16"/>
        <v>57</v>
      </c>
      <c r="U43" s="118">
        <f t="shared" si="16"/>
        <v>99</v>
      </c>
      <c r="V43" s="111">
        <f>SUM(P43:U43)</f>
        <v>458</v>
      </c>
    </row>
    <row r="44" spans="1:22" ht="14">
      <c r="A44" s="31" t="s">
        <v>2</v>
      </c>
      <c r="B44" s="32" t="s">
        <v>3</v>
      </c>
      <c r="C44" s="33"/>
      <c r="D44" s="34" t="s">
        <v>4</v>
      </c>
      <c r="E44" s="33"/>
      <c r="F44" s="32" t="s">
        <v>15</v>
      </c>
      <c r="G44" s="35"/>
      <c r="H44" s="36" t="s">
        <v>6</v>
      </c>
      <c r="I44" s="33"/>
      <c r="J44" s="32" t="s">
        <v>7</v>
      </c>
      <c r="K44" s="33"/>
      <c r="L44" s="32" t="s">
        <v>8</v>
      </c>
      <c r="M44" s="33"/>
      <c r="N44" s="47"/>
      <c r="O44" s="120" t="s">
        <v>52</v>
      </c>
      <c r="P44" s="137">
        <v>199</v>
      </c>
      <c r="Q44" s="121">
        <v>18</v>
      </c>
      <c r="R44" s="121">
        <v>194</v>
      </c>
      <c r="S44" s="121">
        <v>35</v>
      </c>
      <c r="T44" s="121">
        <v>107</v>
      </c>
      <c r="U44" s="121">
        <v>117</v>
      </c>
      <c r="V44" s="138">
        <f t="shared" ref="V44" si="17">SUM(P44:U44)</f>
        <v>670</v>
      </c>
    </row>
    <row r="45" spans="1:22" ht="14">
      <c r="A45" s="31" t="s">
        <v>9</v>
      </c>
      <c r="B45" s="37">
        <v>24</v>
      </c>
      <c r="C45" s="38"/>
      <c r="D45" s="37">
        <v>530</v>
      </c>
      <c r="E45" s="38"/>
      <c r="F45" s="37">
        <v>731</v>
      </c>
      <c r="G45" s="38"/>
      <c r="H45" s="39">
        <v>1081</v>
      </c>
      <c r="I45" s="40"/>
      <c r="J45" s="41">
        <v>1230</v>
      </c>
      <c r="K45" s="40"/>
      <c r="L45" s="41">
        <v>1745</v>
      </c>
      <c r="M45" s="40"/>
      <c r="N45" s="97"/>
      <c r="O45" s="5"/>
    </row>
    <row r="46" spans="1:22" ht="14">
      <c r="A46" s="31"/>
      <c r="B46" s="37"/>
      <c r="C46" s="38"/>
      <c r="D46" s="37"/>
      <c r="E46" s="38"/>
      <c r="F46" s="37"/>
      <c r="G46" s="38"/>
      <c r="H46" s="39"/>
      <c r="I46" s="40"/>
      <c r="J46" s="41"/>
      <c r="K46" s="40"/>
      <c r="L46" s="41"/>
      <c r="M46" s="40"/>
      <c r="N46" s="97"/>
      <c r="O46" s="119" t="s">
        <v>63</v>
      </c>
    </row>
    <row r="47" spans="1:22" ht="14">
      <c r="A47" s="29"/>
      <c r="B47" s="42" t="s">
        <v>10</v>
      </c>
      <c r="C47" s="43" t="s">
        <v>11</v>
      </c>
      <c r="D47" s="42" t="s">
        <v>10</v>
      </c>
      <c r="E47" s="43" t="s">
        <v>11</v>
      </c>
      <c r="F47" s="42" t="s">
        <v>10</v>
      </c>
      <c r="G47" s="43" t="s">
        <v>11</v>
      </c>
      <c r="H47" s="44" t="s">
        <v>10</v>
      </c>
      <c r="I47" s="42" t="s">
        <v>11</v>
      </c>
      <c r="J47" s="42" t="s">
        <v>10</v>
      </c>
      <c r="K47" s="42" t="s">
        <v>11</v>
      </c>
      <c r="L47" s="42" t="s">
        <v>10</v>
      </c>
      <c r="M47" s="43" t="s">
        <v>11</v>
      </c>
      <c r="N47" s="44"/>
      <c r="O47" s="117" t="s">
        <v>48</v>
      </c>
      <c r="P47" s="114" t="s">
        <v>34</v>
      </c>
      <c r="Q47" s="114" t="s">
        <v>35</v>
      </c>
      <c r="R47" s="114" t="s">
        <v>36</v>
      </c>
      <c r="S47" s="114" t="s">
        <v>37</v>
      </c>
      <c r="T47" s="114" t="s">
        <v>38</v>
      </c>
      <c r="U47" s="116" t="s">
        <v>39</v>
      </c>
      <c r="V47" s="113" t="s">
        <v>43</v>
      </c>
    </row>
    <row r="48" spans="1:22" ht="14">
      <c r="A48" s="31">
        <v>1999</v>
      </c>
      <c r="B48" s="45">
        <v>12</v>
      </c>
      <c r="C48" s="46">
        <v>34</v>
      </c>
      <c r="D48" s="45" t="s">
        <v>12</v>
      </c>
      <c r="E48" s="46" t="s">
        <v>12</v>
      </c>
      <c r="F48" s="45">
        <v>13</v>
      </c>
      <c r="G48" s="46">
        <v>27</v>
      </c>
      <c r="H48" s="47" t="s">
        <v>12</v>
      </c>
      <c r="I48" s="46" t="s">
        <v>12</v>
      </c>
      <c r="J48" s="45" t="s">
        <v>12</v>
      </c>
      <c r="K48" s="46" t="s">
        <v>12</v>
      </c>
      <c r="L48" s="45" t="s">
        <v>12</v>
      </c>
      <c r="M48" s="46" t="s">
        <v>12</v>
      </c>
      <c r="N48" s="47"/>
      <c r="O48" s="107" t="s">
        <v>51</v>
      </c>
      <c r="P48" s="132">
        <f>$V42*P$44/$V$44</f>
        <v>62.967164179104479</v>
      </c>
      <c r="Q48" s="132">
        <f t="shared" ref="Q48:U48" si="18">$V42*Q$44/$V$44</f>
        <v>5.6955223880597012</v>
      </c>
      <c r="R48" s="132">
        <f t="shared" si="18"/>
        <v>61.385074626865674</v>
      </c>
      <c r="S48" s="132">
        <f t="shared" si="18"/>
        <v>11.074626865671641</v>
      </c>
      <c r="T48" s="132">
        <f t="shared" si="18"/>
        <v>33.856716417910448</v>
      </c>
      <c r="U48" s="132">
        <f t="shared" si="18"/>
        <v>37.020895522388059</v>
      </c>
      <c r="V48" s="140">
        <f>SUM(P48:U48)</f>
        <v>212</v>
      </c>
    </row>
    <row r="49" spans="1:22" ht="14">
      <c r="A49" s="31"/>
      <c r="B49" s="45"/>
      <c r="C49" s="46"/>
      <c r="D49" s="45"/>
      <c r="E49" s="46"/>
      <c r="F49" s="45"/>
      <c r="G49" s="46"/>
      <c r="H49" s="47"/>
      <c r="I49" s="46"/>
      <c r="J49" s="45"/>
      <c r="K49" s="46"/>
      <c r="L49" s="45"/>
      <c r="M49" s="46"/>
      <c r="N49" s="47"/>
      <c r="O49" s="109" t="s">
        <v>69</v>
      </c>
      <c r="P49" s="132">
        <f>$V43*P$44/$V$44</f>
        <v>136.03283582089551</v>
      </c>
      <c r="Q49" s="132">
        <f t="shared" ref="Q49:U49" si="19">$V43*Q$44/$V$44</f>
        <v>12.304477611940298</v>
      </c>
      <c r="R49" s="132">
        <f t="shared" si="19"/>
        <v>132.61492537313433</v>
      </c>
      <c r="S49" s="132">
        <f t="shared" si="19"/>
        <v>23.925373134328357</v>
      </c>
      <c r="T49" s="132">
        <f t="shared" si="19"/>
        <v>73.143283582089552</v>
      </c>
      <c r="U49" s="132">
        <f t="shared" si="19"/>
        <v>79.979104477611941</v>
      </c>
      <c r="V49" s="140">
        <f t="shared" ref="V49:V50" si="20">SUM(P49:U49)</f>
        <v>458</v>
      </c>
    </row>
    <row r="50" spans="1:22" ht="14">
      <c r="A50" s="31">
        <v>2000</v>
      </c>
      <c r="B50" s="45">
        <v>10</v>
      </c>
      <c r="C50" s="46">
        <v>34</v>
      </c>
      <c r="D50" s="45">
        <v>7</v>
      </c>
      <c r="E50" s="46">
        <v>18</v>
      </c>
      <c r="F50" s="45">
        <v>12</v>
      </c>
      <c r="G50" s="46">
        <v>43</v>
      </c>
      <c r="H50" s="47">
        <v>15</v>
      </c>
      <c r="I50" s="46">
        <v>35</v>
      </c>
      <c r="J50" s="45">
        <v>10</v>
      </c>
      <c r="K50" s="46">
        <v>30</v>
      </c>
      <c r="L50" s="45">
        <v>4</v>
      </c>
      <c r="M50" s="46">
        <v>38</v>
      </c>
      <c r="N50" s="47"/>
      <c r="O50" s="120" t="s">
        <v>52</v>
      </c>
      <c r="P50" s="139">
        <f>SUM(P48:P49)</f>
        <v>199</v>
      </c>
      <c r="Q50" s="139">
        <f t="shared" ref="Q50:U50" si="21">SUM(Q48:Q49)</f>
        <v>18</v>
      </c>
      <c r="R50" s="139">
        <f t="shared" si="21"/>
        <v>194</v>
      </c>
      <c r="S50" s="139">
        <f t="shared" si="21"/>
        <v>35</v>
      </c>
      <c r="T50" s="139">
        <f t="shared" si="21"/>
        <v>107</v>
      </c>
      <c r="U50" s="139">
        <f t="shared" si="21"/>
        <v>117</v>
      </c>
      <c r="V50" s="141">
        <f t="shared" si="20"/>
        <v>670</v>
      </c>
    </row>
    <row r="51" spans="1:22" ht="14">
      <c r="A51" s="31"/>
      <c r="B51" s="45"/>
      <c r="C51" s="46"/>
      <c r="D51" s="45"/>
      <c r="E51" s="46"/>
      <c r="F51" s="45"/>
      <c r="G51" s="46"/>
      <c r="H51" s="47"/>
      <c r="I51" s="46"/>
      <c r="J51" s="45"/>
      <c r="K51" s="29"/>
      <c r="L51" s="45"/>
      <c r="M51" s="46"/>
      <c r="N51" s="47"/>
    </row>
    <row r="52" spans="1:22" ht="14">
      <c r="A52" s="31">
        <v>2001</v>
      </c>
      <c r="B52" s="45">
        <v>10</v>
      </c>
      <c r="C52" s="46">
        <v>47</v>
      </c>
      <c r="D52" s="45" t="s">
        <v>12</v>
      </c>
      <c r="E52" s="46" t="s">
        <v>12</v>
      </c>
      <c r="F52" s="45">
        <v>20</v>
      </c>
      <c r="G52" s="46">
        <v>65</v>
      </c>
      <c r="H52" s="47" t="s">
        <v>12</v>
      </c>
      <c r="I52" s="46" t="s">
        <v>12</v>
      </c>
      <c r="J52" s="45" t="s">
        <v>12</v>
      </c>
      <c r="K52" s="46" t="s">
        <v>12</v>
      </c>
      <c r="L52" s="45">
        <v>5</v>
      </c>
      <c r="M52" s="46">
        <v>49</v>
      </c>
      <c r="N52" s="47"/>
    </row>
    <row r="53" spans="1:22" ht="14">
      <c r="A53" s="31"/>
      <c r="B53" s="45"/>
      <c r="C53" s="46"/>
      <c r="D53" s="45"/>
      <c r="E53" s="46"/>
      <c r="F53" s="45"/>
      <c r="G53" s="46"/>
      <c r="H53" s="47"/>
      <c r="I53" s="46"/>
      <c r="J53" s="45"/>
      <c r="K53" s="29"/>
      <c r="L53" s="45"/>
      <c r="M53" s="46"/>
      <c r="N53" s="47"/>
      <c r="O53" s="134" t="s">
        <v>58</v>
      </c>
      <c r="P53">
        <f>(P42-P48)^2/P48</f>
        <v>1.2770153216094557</v>
      </c>
      <c r="Q53">
        <f t="shared" ref="Q53:U53" si="22">(Q42-Q48)^2/Q48</f>
        <v>0.29877186395068694</v>
      </c>
      <c r="R53">
        <f t="shared" si="22"/>
        <v>0.7128318725377194</v>
      </c>
      <c r="S53">
        <f t="shared" si="22"/>
        <v>1.3913384559681381</v>
      </c>
      <c r="T53">
        <f t="shared" si="22"/>
        <v>7.6973089060077848</v>
      </c>
      <c r="U53">
        <f t="shared" si="22"/>
        <v>9.7727097459003964</v>
      </c>
      <c r="V53">
        <f>SUM(P53:U53)</f>
        <v>21.149976165974181</v>
      </c>
    </row>
    <row r="54" spans="1:22" ht="14">
      <c r="A54" s="31">
        <v>2002</v>
      </c>
      <c r="B54" s="42">
        <v>22</v>
      </c>
      <c r="C54" s="38">
        <v>84</v>
      </c>
      <c r="D54" s="45" t="s">
        <v>12</v>
      </c>
      <c r="E54" s="46" t="s">
        <v>12</v>
      </c>
      <c r="F54" s="45">
        <v>23</v>
      </c>
      <c r="G54" s="46">
        <v>59</v>
      </c>
      <c r="H54" s="47" t="s">
        <v>12</v>
      </c>
      <c r="I54" s="46" t="s">
        <v>12</v>
      </c>
      <c r="J54" s="45">
        <v>40</v>
      </c>
      <c r="K54" s="46">
        <v>77</v>
      </c>
      <c r="L54" s="45">
        <v>9</v>
      </c>
      <c r="M54" s="46">
        <v>30</v>
      </c>
      <c r="N54" s="47"/>
      <c r="P54">
        <f>(P43-P49)^2/P49</f>
        <v>0.59110752877992379</v>
      </c>
      <c r="Q54">
        <f t="shared" ref="Q54:U54" si="23">(Q43-Q49)^2/Q49</f>
        <v>0.13829614663219553</v>
      </c>
      <c r="R54">
        <f t="shared" si="23"/>
        <v>0.32995711130566929</v>
      </c>
      <c r="S54">
        <f t="shared" si="23"/>
        <v>0.64402566084114632</v>
      </c>
      <c r="T54">
        <f t="shared" si="23"/>
        <v>3.5629464805101536</v>
      </c>
      <c r="U54">
        <f t="shared" si="23"/>
        <v>4.5236123714648127</v>
      </c>
      <c r="V54">
        <f>SUM(P54:U54)</f>
        <v>9.7899452995339011</v>
      </c>
    </row>
    <row r="55" spans="1:22" ht="14">
      <c r="A55" s="31"/>
      <c r="B55" s="45"/>
      <c r="C55" s="46"/>
      <c r="D55" s="45"/>
      <c r="E55" s="46"/>
      <c r="F55" s="45"/>
      <c r="G55" s="46"/>
      <c r="H55" s="47"/>
      <c r="I55" s="46"/>
      <c r="J55" s="45"/>
      <c r="K55" s="46"/>
      <c r="L55" s="45"/>
      <c r="M55" s="46"/>
      <c r="N55" s="47"/>
      <c r="U55" s="135" t="s">
        <v>55</v>
      </c>
      <c r="V55" s="135">
        <f>SUM(V53:V54)</f>
        <v>30.939921465508082</v>
      </c>
    </row>
    <row r="56" spans="1:22" ht="14">
      <c r="A56" s="30" t="s">
        <v>13</v>
      </c>
      <c r="B56" s="48">
        <f>SUM(B48:B54)</f>
        <v>54</v>
      </c>
      <c r="C56" s="49">
        <f>SUM(C48:C54)</f>
        <v>199</v>
      </c>
      <c r="D56" s="48">
        <v>7</v>
      </c>
      <c r="E56" s="49">
        <v>18</v>
      </c>
      <c r="F56" s="48">
        <f>SUM(F48:F54)</f>
        <v>68</v>
      </c>
      <c r="G56" s="49">
        <f>SUM(G48:G54)</f>
        <v>194</v>
      </c>
      <c r="H56" s="50">
        <v>15</v>
      </c>
      <c r="I56" s="49">
        <v>35</v>
      </c>
      <c r="J56" s="48">
        <v>50</v>
      </c>
      <c r="K56" s="50">
        <f>SUM(K50:K54)</f>
        <v>107</v>
      </c>
      <c r="L56" s="48">
        <f>SUM(L50:L54)</f>
        <v>18</v>
      </c>
      <c r="M56" s="49">
        <f>SUM(M50:M54)</f>
        <v>117</v>
      </c>
      <c r="N56" s="50"/>
      <c r="U56" s="135" t="s">
        <v>56</v>
      </c>
      <c r="V56" s="135">
        <f>CHIDIST(V55,5)</f>
        <v>9.6266014296443823E-6</v>
      </c>
    </row>
    <row r="57" spans="1:22" ht="14">
      <c r="A57" s="31"/>
      <c r="B57" s="45"/>
      <c r="C57" s="46"/>
      <c r="D57" s="45"/>
      <c r="E57" s="46"/>
      <c r="F57" s="45"/>
      <c r="G57" s="46"/>
      <c r="H57" s="47"/>
      <c r="I57" s="47"/>
      <c r="J57" s="45"/>
      <c r="K57" s="46"/>
      <c r="L57" s="45"/>
      <c r="M57" s="46"/>
      <c r="N57" s="47"/>
      <c r="T57" s="133"/>
      <c r="U57" s="136" t="s">
        <v>57</v>
      </c>
      <c r="V57" s="135"/>
    </row>
    <row r="58" spans="1:22" ht="16">
      <c r="A58" s="30" t="s">
        <v>14</v>
      </c>
      <c r="B58" s="52">
        <f>B56/C56*100</f>
        <v>27.1356783919598</v>
      </c>
      <c r="C58" s="53"/>
      <c r="D58" s="52">
        <f>D56/E56*100</f>
        <v>38.888888888888893</v>
      </c>
      <c r="E58" s="53"/>
      <c r="F58" s="52">
        <f>F56/G56*100</f>
        <v>35.051546391752574</v>
      </c>
      <c r="G58" s="53"/>
      <c r="H58" s="54">
        <f>H56/I56*100</f>
        <v>42.857142857142854</v>
      </c>
      <c r="I58" s="54"/>
      <c r="J58" s="52">
        <f>J56/K56*100</f>
        <v>46.728971962616825</v>
      </c>
      <c r="K58" s="54"/>
      <c r="L58" s="52">
        <f>L56/M56*100</f>
        <v>15.384615384615385</v>
      </c>
      <c r="M58" s="55"/>
      <c r="N58" s="57"/>
      <c r="O58" s="51"/>
    </row>
    <row r="59" spans="1:22" ht="16">
      <c r="A59" s="30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7"/>
      <c r="N59" s="57"/>
      <c r="O59" s="51"/>
    </row>
    <row r="60" spans="1:22" ht="16">
      <c r="A60" s="94" t="s">
        <v>32</v>
      </c>
      <c r="B60" s="29"/>
      <c r="C60" s="29"/>
      <c r="D60" s="30"/>
      <c r="E60" s="30"/>
      <c r="F60" s="29"/>
      <c r="G60" s="29"/>
      <c r="H60" s="29"/>
      <c r="I60" s="29"/>
      <c r="J60" s="29"/>
      <c r="K60" s="29"/>
      <c r="L60" s="29"/>
      <c r="M60" s="29"/>
      <c r="N60" s="29"/>
      <c r="O60" s="51"/>
    </row>
    <row r="61" spans="1:22" ht="16">
      <c r="A61" s="31" t="s">
        <v>2</v>
      </c>
      <c r="B61" s="32" t="s">
        <v>3</v>
      </c>
      <c r="C61" s="33"/>
      <c r="D61" s="34" t="s">
        <v>4</v>
      </c>
      <c r="E61" s="33"/>
      <c r="F61" s="34" t="s">
        <v>17</v>
      </c>
      <c r="G61" s="33"/>
      <c r="H61" s="36" t="s">
        <v>6</v>
      </c>
      <c r="I61" s="33"/>
      <c r="J61" s="32" t="s">
        <v>7</v>
      </c>
      <c r="K61" s="33"/>
      <c r="L61" s="32" t="s">
        <v>8</v>
      </c>
      <c r="M61" s="33"/>
      <c r="N61" s="47"/>
      <c r="O61" s="2"/>
    </row>
    <row r="62" spans="1:22" ht="16">
      <c r="A62" s="31" t="s">
        <v>9</v>
      </c>
      <c r="B62" s="37">
        <v>24</v>
      </c>
      <c r="C62" s="38"/>
      <c r="D62" s="37">
        <v>530</v>
      </c>
      <c r="E62" s="38"/>
      <c r="F62" s="37">
        <v>731</v>
      </c>
      <c r="G62" s="38"/>
      <c r="H62" s="39">
        <v>1081</v>
      </c>
      <c r="I62" s="40"/>
      <c r="J62" s="41">
        <v>1230</v>
      </c>
      <c r="K62" s="40"/>
      <c r="L62" s="41">
        <v>1745</v>
      </c>
      <c r="M62" s="40"/>
      <c r="N62" s="97"/>
      <c r="O62" s="2"/>
    </row>
    <row r="63" spans="1:22" ht="16">
      <c r="A63" s="31"/>
      <c r="B63" s="37"/>
      <c r="C63" s="38"/>
      <c r="D63" s="37"/>
      <c r="E63" s="38"/>
      <c r="F63" s="37"/>
      <c r="G63" s="38"/>
      <c r="H63" s="39"/>
      <c r="I63" s="40"/>
      <c r="J63" s="41"/>
      <c r="K63" s="40"/>
      <c r="L63" s="41"/>
      <c r="M63" s="40"/>
      <c r="N63" s="97"/>
      <c r="O63" s="2"/>
    </row>
    <row r="64" spans="1:22" ht="16">
      <c r="A64" s="29"/>
      <c r="B64" s="42" t="s">
        <v>10</v>
      </c>
      <c r="C64" s="43" t="s">
        <v>11</v>
      </c>
      <c r="D64" s="42" t="s">
        <v>10</v>
      </c>
      <c r="E64" s="43" t="s">
        <v>11</v>
      </c>
      <c r="F64" s="42" t="s">
        <v>10</v>
      </c>
      <c r="G64" s="43" t="s">
        <v>11</v>
      </c>
      <c r="H64" s="44" t="s">
        <v>10</v>
      </c>
      <c r="I64" s="42" t="s">
        <v>11</v>
      </c>
      <c r="J64" s="42" t="s">
        <v>10</v>
      </c>
      <c r="K64" s="42" t="s">
        <v>11</v>
      </c>
      <c r="L64" s="42" t="s">
        <v>10</v>
      </c>
      <c r="M64" s="43" t="s">
        <v>11</v>
      </c>
      <c r="N64" s="44"/>
      <c r="O64" s="2"/>
    </row>
    <row r="65" spans="1:15" ht="16">
      <c r="A65" s="31">
        <v>1999</v>
      </c>
      <c r="B65" s="45">
        <v>3</v>
      </c>
      <c r="C65" s="46">
        <v>34</v>
      </c>
      <c r="D65" s="45" t="s">
        <v>12</v>
      </c>
      <c r="E65" s="46" t="s">
        <v>12</v>
      </c>
      <c r="F65" s="45">
        <v>10</v>
      </c>
      <c r="G65" s="46">
        <v>27</v>
      </c>
      <c r="H65" s="47" t="s">
        <v>12</v>
      </c>
      <c r="I65" s="46" t="s">
        <v>12</v>
      </c>
      <c r="J65" s="45" t="s">
        <v>12</v>
      </c>
      <c r="K65" s="46" t="s">
        <v>12</v>
      </c>
      <c r="L65" s="45" t="s">
        <v>12</v>
      </c>
      <c r="M65" s="46" t="s">
        <v>12</v>
      </c>
      <c r="N65" s="47"/>
      <c r="O65" s="2"/>
    </row>
    <row r="66" spans="1:15" ht="16">
      <c r="A66" s="31"/>
      <c r="B66" s="45"/>
      <c r="C66" s="46"/>
      <c r="D66" s="45"/>
      <c r="E66" s="46"/>
      <c r="F66" s="45"/>
      <c r="G66" s="46"/>
      <c r="H66" s="47"/>
      <c r="I66" s="46"/>
      <c r="J66" s="45"/>
      <c r="K66" s="46"/>
      <c r="L66" s="45"/>
      <c r="M66" s="46"/>
      <c r="N66" s="47"/>
      <c r="O66" s="2"/>
    </row>
    <row r="67" spans="1:15" ht="16">
      <c r="A67" s="31">
        <v>2000</v>
      </c>
      <c r="B67" s="45">
        <v>1</v>
      </c>
      <c r="C67" s="46">
        <v>34</v>
      </c>
      <c r="D67" s="45">
        <v>1</v>
      </c>
      <c r="E67" s="46">
        <v>18</v>
      </c>
      <c r="F67" s="45">
        <v>11</v>
      </c>
      <c r="G67" s="46">
        <v>43</v>
      </c>
      <c r="H67" s="47">
        <v>20</v>
      </c>
      <c r="I67" s="46">
        <v>55</v>
      </c>
      <c r="J67" s="45">
        <v>9</v>
      </c>
      <c r="K67" s="46">
        <v>30</v>
      </c>
      <c r="L67" s="45">
        <v>2</v>
      </c>
      <c r="M67" s="46">
        <v>38</v>
      </c>
      <c r="N67" s="47"/>
      <c r="O67" s="2"/>
    </row>
    <row r="68" spans="1:15" ht="16">
      <c r="A68" s="31"/>
      <c r="B68" s="45"/>
      <c r="C68" s="46"/>
      <c r="D68" s="45"/>
      <c r="E68" s="46"/>
      <c r="F68" s="45"/>
      <c r="G68" s="46"/>
      <c r="H68" s="47"/>
      <c r="I68" s="46"/>
      <c r="J68" s="45"/>
      <c r="K68" s="29"/>
      <c r="L68" s="45"/>
      <c r="M68" s="46"/>
      <c r="N68" s="47"/>
      <c r="O68" s="2"/>
    </row>
    <row r="69" spans="1:15" ht="16">
      <c r="A69" s="31">
        <v>2001</v>
      </c>
      <c r="B69" s="45">
        <v>4</v>
      </c>
      <c r="C69" s="46">
        <v>47</v>
      </c>
      <c r="D69" s="45" t="s">
        <v>12</v>
      </c>
      <c r="E69" s="46" t="s">
        <v>12</v>
      </c>
      <c r="F69" s="45">
        <v>28</v>
      </c>
      <c r="G69" s="46">
        <v>116</v>
      </c>
      <c r="H69" s="47" t="s">
        <v>12</v>
      </c>
      <c r="I69" s="46" t="s">
        <v>12</v>
      </c>
      <c r="J69" s="45" t="s">
        <v>12</v>
      </c>
      <c r="K69" s="46" t="s">
        <v>12</v>
      </c>
      <c r="L69" s="45">
        <v>2</v>
      </c>
      <c r="M69" s="46">
        <v>25</v>
      </c>
      <c r="N69" s="47"/>
      <c r="O69" s="2"/>
    </row>
    <row r="70" spans="1:15" ht="16">
      <c r="A70" s="31"/>
      <c r="B70" s="45"/>
      <c r="C70" s="46"/>
      <c r="D70" s="45"/>
      <c r="E70" s="46"/>
      <c r="F70" s="45"/>
      <c r="G70" s="46"/>
      <c r="H70" s="47"/>
      <c r="I70" s="46"/>
      <c r="J70" s="45"/>
      <c r="K70" s="29"/>
      <c r="L70" s="45"/>
      <c r="M70" s="46"/>
      <c r="N70" s="47"/>
      <c r="O70" s="2"/>
    </row>
    <row r="71" spans="1:15" ht="16">
      <c r="A71" s="31">
        <v>2002</v>
      </c>
      <c r="B71" s="42">
        <v>8</v>
      </c>
      <c r="C71" s="38">
        <v>84</v>
      </c>
      <c r="D71" s="45" t="s">
        <v>12</v>
      </c>
      <c r="E71" s="46" t="s">
        <v>12</v>
      </c>
      <c r="F71" s="45">
        <v>22</v>
      </c>
      <c r="G71" s="46">
        <v>59</v>
      </c>
      <c r="H71" s="47" t="s">
        <v>12</v>
      </c>
      <c r="I71" s="46" t="s">
        <v>12</v>
      </c>
      <c r="J71" s="45">
        <v>10</v>
      </c>
      <c r="K71" s="46">
        <v>60</v>
      </c>
      <c r="L71" s="45">
        <v>8</v>
      </c>
      <c r="M71" s="46">
        <v>30</v>
      </c>
      <c r="N71" s="47"/>
      <c r="O71" s="2"/>
    </row>
    <row r="72" spans="1:15" ht="16">
      <c r="A72" s="31"/>
      <c r="B72" s="45"/>
      <c r="C72" s="46"/>
      <c r="D72" s="45"/>
      <c r="E72" s="46"/>
      <c r="F72" s="45"/>
      <c r="G72" s="46"/>
      <c r="H72" s="47"/>
      <c r="I72" s="46"/>
      <c r="J72" s="45"/>
      <c r="K72" s="46"/>
      <c r="L72" s="45"/>
      <c r="M72" s="46"/>
      <c r="N72" s="47"/>
      <c r="O72" s="2"/>
    </row>
    <row r="73" spans="1:15" ht="16">
      <c r="A73" s="30" t="s">
        <v>13</v>
      </c>
      <c r="B73" s="48">
        <f>SUM(B65:B71)</f>
        <v>16</v>
      </c>
      <c r="C73" s="49">
        <f>SUM(C65:C71)</f>
        <v>199</v>
      </c>
      <c r="D73" s="48">
        <v>1</v>
      </c>
      <c r="E73" s="49">
        <v>18</v>
      </c>
      <c r="F73" s="48">
        <f>SUM(F65:F71)</f>
        <v>71</v>
      </c>
      <c r="G73" s="49">
        <f>SUM(G65:G71)</f>
        <v>245</v>
      </c>
      <c r="H73" s="50">
        <v>20</v>
      </c>
      <c r="I73" s="49">
        <v>55</v>
      </c>
      <c r="J73" s="50">
        <f>SUM(J67:J71)</f>
        <v>19</v>
      </c>
      <c r="K73" s="50">
        <f>SUM(K67:K71)</f>
        <v>90</v>
      </c>
      <c r="L73" s="48">
        <f>SUM(L67:L71)</f>
        <v>12</v>
      </c>
      <c r="M73" s="49">
        <f>SUM(M67:M71)</f>
        <v>93</v>
      </c>
      <c r="N73" s="50"/>
      <c r="O73" s="2"/>
    </row>
    <row r="74" spans="1:15" ht="16">
      <c r="A74" s="31"/>
      <c r="B74" s="45"/>
      <c r="C74" s="46"/>
      <c r="D74" s="45"/>
      <c r="E74" s="46"/>
      <c r="F74" s="45"/>
      <c r="G74" s="46"/>
      <c r="H74" s="47"/>
      <c r="I74" s="47"/>
      <c r="J74" s="45"/>
      <c r="K74" s="46"/>
      <c r="L74" s="45"/>
      <c r="M74" s="46"/>
      <c r="N74" s="47"/>
      <c r="O74" s="2"/>
    </row>
    <row r="75" spans="1:15" ht="16">
      <c r="A75" s="30" t="s">
        <v>14</v>
      </c>
      <c r="B75" s="52">
        <f>B73/C73*100</f>
        <v>8.0402010050251249</v>
      </c>
      <c r="C75" s="53"/>
      <c r="D75" s="52">
        <f>D73/E73*100</f>
        <v>5.5555555555555554</v>
      </c>
      <c r="E75" s="53"/>
      <c r="F75" s="52">
        <f>F73/G73*100</f>
        <v>28.979591836734691</v>
      </c>
      <c r="G75" s="53"/>
      <c r="H75" s="54">
        <f>H73/I73*100</f>
        <v>36.363636363636367</v>
      </c>
      <c r="I75" s="54"/>
      <c r="J75" s="52">
        <f>J73/K73*100</f>
        <v>21.111111111111111</v>
      </c>
      <c r="K75" s="54"/>
      <c r="L75" s="52">
        <f>L73/M73*100</f>
        <v>12.903225806451612</v>
      </c>
      <c r="M75" s="55"/>
      <c r="N75" s="57"/>
      <c r="O75" s="2"/>
    </row>
    <row r="76" spans="1:15" ht="1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ht="16">
      <c r="O77" s="2"/>
    </row>
    <row r="78" spans="1:15" ht="16">
      <c r="A78" s="2"/>
      <c r="B78" s="1" t="s">
        <v>18</v>
      </c>
      <c r="C78" s="1"/>
      <c r="D78" s="59" t="s">
        <v>20</v>
      </c>
      <c r="F78" s="2"/>
      <c r="G78" s="2"/>
      <c r="H78" s="2"/>
      <c r="I78" s="2"/>
      <c r="J78" s="2"/>
      <c r="K78" s="2"/>
      <c r="L78" s="2"/>
      <c r="M78" s="2"/>
      <c r="N78" s="2"/>
    </row>
    <row r="79" spans="1:15" ht="17" thickBot="1">
      <c r="A79" s="2"/>
      <c r="B79" s="58" t="s">
        <v>19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ht="17" thickBot="1">
      <c r="A80" s="2"/>
      <c r="B80" s="2"/>
      <c r="C80" s="2"/>
      <c r="D80" s="60" t="s">
        <v>21</v>
      </c>
      <c r="E80" s="61"/>
      <c r="F80" s="62" t="s">
        <v>22</v>
      </c>
      <c r="G80" s="63"/>
      <c r="H80" s="2"/>
      <c r="I80" s="2"/>
      <c r="J80" s="2"/>
      <c r="K80" s="2"/>
      <c r="L80" s="2"/>
      <c r="M80" s="2"/>
      <c r="N80" s="2"/>
      <c r="O80" s="2"/>
    </row>
    <row r="81" spans="1:15" ht="16">
      <c r="A81" s="2"/>
      <c r="B81" s="2"/>
      <c r="C81" s="64"/>
      <c r="D81" s="65" t="s">
        <v>23</v>
      </c>
      <c r="E81" s="66"/>
      <c r="F81" s="65" t="s">
        <v>23</v>
      </c>
      <c r="G81" s="67"/>
      <c r="H81" s="68" t="s">
        <v>24</v>
      </c>
      <c r="I81" s="69"/>
      <c r="J81" s="68" t="s">
        <v>25</v>
      </c>
      <c r="K81" s="70"/>
      <c r="L81" s="2"/>
      <c r="M81" s="2"/>
      <c r="N81" s="2"/>
      <c r="O81" s="2"/>
    </row>
    <row r="82" spans="1:15" ht="16">
      <c r="A82" s="2"/>
      <c r="B82" s="2"/>
      <c r="C82" s="2"/>
      <c r="D82" s="71">
        <v>569</v>
      </c>
      <c r="E82" s="72"/>
      <c r="F82" s="73" t="s">
        <v>26</v>
      </c>
      <c r="G82" s="74">
        <v>920</v>
      </c>
      <c r="H82" s="71">
        <v>970</v>
      </c>
      <c r="I82" s="75"/>
      <c r="J82" s="76" t="s">
        <v>27</v>
      </c>
      <c r="K82" s="77">
        <v>15</v>
      </c>
      <c r="L82" s="2"/>
      <c r="M82" s="2"/>
      <c r="N82" s="2"/>
      <c r="O82" s="2"/>
    </row>
    <row r="83" spans="1:15" ht="16">
      <c r="A83" s="2"/>
      <c r="B83" s="2"/>
      <c r="C83" s="2"/>
      <c r="D83" s="71"/>
      <c r="E83" s="72"/>
      <c r="F83" s="73"/>
      <c r="G83" s="74"/>
      <c r="H83" s="71"/>
      <c r="I83" s="75"/>
      <c r="J83" s="76"/>
      <c r="K83" s="77"/>
      <c r="L83" s="2"/>
      <c r="M83" s="2"/>
      <c r="N83" s="2"/>
      <c r="O83" s="2"/>
    </row>
    <row r="84" spans="1:15" ht="16">
      <c r="A84" s="2"/>
      <c r="B84" s="2"/>
      <c r="C84" s="2"/>
      <c r="D84" s="78" t="s">
        <v>10</v>
      </c>
      <c r="E84" s="79" t="s">
        <v>11</v>
      </c>
      <c r="F84" s="79" t="s">
        <v>10</v>
      </c>
      <c r="G84" s="80" t="s">
        <v>11</v>
      </c>
      <c r="H84" s="78" t="s">
        <v>10</v>
      </c>
      <c r="I84" s="79" t="s">
        <v>11</v>
      </c>
      <c r="J84" s="79" t="s">
        <v>10</v>
      </c>
      <c r="K84" s="80" t="s">
        <v>11</v>
      </c>
      <c r="L84" s="2"/>
      <c r="M84" s="2"/>
      <c r="N84" s="2"/>
      <c r="O84" s="2"/>
    </row>
    <row r="85" spans="1:15" ht="16">
      <c r="A85" s="2"/>
      <c r="B85" s="2"/>
      <c r="C85" s="58">
        <v>1999</v>
      </c>
      <c r="D85" s="81" t="s">
        <v>12</v>
      </c>
      <c r="E85" s="67" t="s">
        <v>12</v>
      </c>
      <c r="F85" s="65" t="s">
        <v>12</v>
      </c>
      <c r="G85" s="82" t="s">
        <v>12</v>
      </c>
      <c r="H85" s="81" t="s">
        <v>12</v>
      </c>
      <c r="I85" s="66" t="s">
        <v>12</v>
      </c>
      <c r="J85" s="67" t="s">
        <v>12</v>
      </c>
      <c r="K85" s="82" t="s">
        <v>12</v>
      </c>
      <c r="L85" s="2"/>
      <c r="M85" s="2"/>
      <c r="N85" s="2"/>
      <c r="O85" s="2"/>
    </row>
    <row r="86" spans="1:15" ht="16">
      <c r="A86" s="2"/>
      <c r="B86" s="2"/>
      <c r="C86" s="58"/>
      <c r="D86" s="81"/>
      <c r="E86" s="66"/>
      <c r="F86" s="65"/>
      <c r="G86" s="82"/>
      <c r="H86" s="81"/>
      <c r="I86" s="66"/>
      <c r="J86" s="67"/>
      <c r="K86" s="82"/>
      <c r="L86" s="2"/>
      <c r="M86" s="2"/>
      <c r="N86" s="2"/>
      <c r="O86" s="2"/>
    </row>
    <row r="87" spans="1:15" ht="16">
      <c r="A87" s="2"/>
      <c r="B87" s="2"/>
      <c r="C87" s="58">
        <v>2000</v>
      </c>
      <c r="D87" s="81" t="s">
        <v>12</v>
      </c>
      <c r="E87" s="67" t="s">
        <v>12</v>
      </c>
      <c r="F87" s="65">
        <v>9</v>
      </c>
      <c r="G87" s="82">
        <v>47</v>
      </c>
      <c r="H87" s="81" t="s">
        <v>12</v>
      </c>
      <c r="I87" s="66" t="s">
        <v>12</v>
      </c>
      <c r="J87" s="67" t="s">
        <v>12</v>
      </c>
      <c r="K87" s="82" t="s">
        <v>12</v>
      </c>
      <c r="L87" s="2"/>
      <c r="M87" s="2"/>
      <c r="N87" s="2"/>
      <c r="O87" s="2"/>
    </row>
    <row r="88" spans="1:15" ht="16">
      <c r="A88" s="2"/>
      <c r="B88" s="2"/>
      <c r="C88" s="58"/>
      <c r="D88" s="81"/>
      <c r="E88" s="66"/>
      <c r="F88" s="65"/>
      <c r="G88" s="82"/>
      <c r="H88" s="81"/>
      <c r="I88" s="66"/>
      <c r="J88" s="67"/>
      <c r="K88" s="82"/>
      <c r="L88" s="2"/>
      <c r="M88" s="2"/>
      <c r="N88" s="2"/>
      <c r="O88" s="2"/>
    </row>
    <row r="89" spans="1:15" ht="16">
      <c r="A89" s="2"/>
      <c r="B89" s="2"/>
      <c r="C89" s="58">
        <v>2001</v>
      </c>
      <c r="D89" s="81">
        <v>8</v>
      </c>
      <c r="E89" s="66">
        <v>30</v>
      </c>
      <c r="F89" s="65">
        <v>10</v>
      </c>
      <c r="G89" s="82">
        <v>44</v>
      </c>
      <c r="H89" s="81">
        <v>6</v>
      </c>
      <c r="I89" s="66">
        <v>39</v>
      </c>
      <c r="J89" s="67" t="s">
        <v>12</v>
      </c>
      <c r="K89" s="82" t="s">
        <v>12</v>
      </c>
      <c r="L89" s="2"/>
      <c r="M89" s="2"/>
      <c r="N89" s="2"/>
      <c r="O89" s="2"/>
    </row>
    <row r="90" spans="1:15" ht="16">
      <c r="A90" s="2"/>
      <c r="B90" s="2"/>
      <c r="C90" s="58"/>
      <c r="D90" s="81"/>
      <c r="E90" s="66"/>
      <c r="F90" s="65"/>
      <c r="G90" s="82"/>
      <c r="H90" s="81"/>
      <c r="I90" s="66"/>
      <c r="J90" s="65"/>
      <c r="K90" s="82"/>
      <c r="L90" s="2"/>
      <c r="M90" s="2"/>
      <c r="N90" s="2"/>
      <c r="O90" s="2"/>
    </row>
    <row r="91" spans="1:15" ht="16">
      <c r="A91" s="2"/>
      <c r="B91" s="2"/>
      <c r="C91" s="58">
        <v>2002</v>
      </c>
      <c r="D91" s="81">
        <v>14</v>
      </c>
      <c r="E91" s="66">
        <v>47</v>
      </c>
      <c r="F91" s="65">
        <v>34</v>
      </c>
      <c r="G91" s="82">
        <v>86</v>
      </c>
      <c r="H91" s="81">
        <v>12</v>
      </c>
      <c r="I91" s="66">
        <v>60</v>
      </c>
      <c r="J91" s="65">
        <v>9</v>
      </c>
      <c r="K91" s="82">
        <v>86</v>
      </c>
      <c r="L91" s="2"/>
      <c r="M91" s="2"/>
      <c r="N91" s="2"/>
      <c r="O91" s="2"/>
    </row>
    <row r="92" spans="1:15" ht="16">
      <c r="A92" s="2"/>
      <c r="B92" s="2"/>
      <c r="C92" s="58"/>
      <c r="D92" s="81"/>
      <c r="E92" s="66"/>
      <c r="F92" s="65"/>
      <c r="G92" s="82"/>
      <c r="H92" s="81"/>
      <c r="I92" s="66"/>
      <c r="J92" s="65"/>
      <c r="K92" s="82"/>
      <c r="L92" s="2"/>
      <c r="M92" s="2"/>
      <c r="N92" s="2"/>
      <c r="O92" s="2"/>
    </row>
    <row r="93" spans="1:15" ht="16">
      <c r="A93" s="2"/>
      <c r="B93" s="2"/>
      <c r="C93" s="58" t="s">
        <v>28</v>
      </c>
      <c r="D93" s="81">
        <f>SUM(D89:D91)</f>
        <v>22</v>
      </c>
      <c r="E93" s="67">
        <f>SUM(E89:E91)</f>
        <v>77</v>
      </c>
      <c r="F93" s="65">
        <f>SUM(F87:F91)</f>
        <v>53</v>
      </c>
      <c r="G93" s="82">
        <f>SUM(G87:G91)</f>
        <v>177</v>
      </c>
      <c r="H93" s="81">
        <f>SUM(H89:H91)</f>
        <v>18</v>
      </c>
      <c r="I93" s="67">
        <f>SUM(I89:I91)</f>
        <v>99</v>
      </c>
      <c r="J93" s="65">
        <v>9</v>
      </c>
      <c r="K93" s="82">
        <v>86</v>
      </c>
      <c r="L93" s="2"/>
      <c r="M93" s="2"/>
      <c r="N93" s="2"/>
      <c r="O93" s="2"/>
    </row>
    <row r="94" spans="1:15" ht="16">
      <c r="A94" s="2"/>
      <c r="B94" s="2"/>
      <c r="C94" s="58"/>
      <c r="D94" s="81"/>
      <c r="E94" s="66"/>
      <c r="F94" s="65"/>
      <c r="G94" s="82"/>
      <c r="H94" s="81"/>
      <c r="I94" s="66"/>
      <c r="J94" s="65"/>
      <c r="K94" s="82"/>
      <c r="L94" s="2"/>
      <c r="M94" s="2"/>
      <c r="N94" s="2"/>
      <c r="O94" s="2"/>
    </row>
    <row r="95" spans="1:15" ht="17" thickBot="1">
      <c r="A95" s="2"/>
      <c r="B95" s="2"/>
      <c r="C95" s="58" t="s">
        <v>14</v>
      </c>
      <c r="D95" s="83">
        <f>D93/E93*100</f>
        <v>28.571428571428569</v>
      </c>
      <c r="E95" s="84"/>
      <c r="F95" s="85">
        <f>F93/G93*100</f>
        <v>29.943502824858758</v>
      </c>
      <c r="G95" s="86"/>
      <c r="H95" s="83">
        <f>H93/I93*100</f>
        <v>18.181818181818183</v>
      </c>
      <c r="I95" s="85"/>
      <c r="J95" s="85">
        <f>J93/K93*100</f>
        <v>10.465116279069768</v>
      </c>
      <c r="K95" s="87"/>
      <c r="L95" s="2"/>
      <c r="M95" s="2"/>
      <c r="N95" s="2"/>
      <c r="O95" s="2"/>
    </row>
    <row r="96" spans="1:15" ht="16">
      <c r="A96" s="51"/>
      <c r="B96" s="88"/>
      <c r="C96" s="51"/>
      <c r="D96" s="51"/>
      <c r="E96" s="51"/>
      <c r="F96" s="51"/>
      <c r="G96" s="51"/>
      <c r="H96" s="89"/>
      <c r="I96" s="2"/>
      <c r="J96" s="2"/>
      <c r="K96" s="51"/>
      <c r="L96" s="88"/>
      <c r="M96" s="51"/>
      <c r="N96" s="51"/>
      <c r="O96" s="2"/>
    </row>
    <row r="97" spans="1:15" ht="16">
      <c r="A97" s="51"/>
      <c r="B97" s="88"/>
      <c r="C97" s="51"/>
      <c r="D97" s="51"/>
      <c r="E97" s="51"/>
      <c r="F97" s="51"/>
      <c r="G97" s="51"/>
      <c r="H97" s="89"/>
      <c r="I97" s="2"/>
      <c r="J97" s="2"/>
      <c r="K97" s="51"/>
      <c r="L97" s="88"/>
      <c r="M97" s="51"/>
      <c r="N97" s="51"/>
      <c r="O97" s="2"/>
    </row>
    <row r="98" spans="1:15" ht="16">
      <c r="A98" s="51"/>
      <c r="B98" s="143" t="s">
        <v>18</v>
      </c>
      <c r="C98" s="143"/>
      <c r="D98" s="1" t="s">
        <v>31</v>
      </c>
      <c r="E98" s="1"/>
      <c r="G98" s="2"/>
      <c r="H98" s="2"/>
      <c r="I98" s="2"/>
      <c r="J98" s="2"/>
      <c r="K98" s="2"/>
      <c r="L98" s="88"/>
      <c r="M98" s="51"/>
      <c r="N98" s="51"/>
      <c r="O98" s="2"/>
    </row>
    <row r="99" spans="1:15" ht="17" thickBot="1">
      <c r="A99" s="51"/>
      <c r="B99" s="58" t="s">
        <v>19</v>
      </c>
      <c r="C99" s="51"/>
      <c r="D99" s="2"/>
      <c r="E99" s="2"/>
      <c r="F99" s="2"/>
      <c r="G99" s="2"/>
      <c r="H99" s="2"/>
      <c r="I99" s="2"/>
      <c r="J99" s="2"/>
      <c r="K99" s="2"/>
      <c r="L99" s="88"/>
      <c r="M99" s="51"/>
      <c r="N99" s="51"/>
      <c r="O99" s="2"/>
    </row>
    <row r="100" spans="1:15" ht="17" thickBot="1">
      <c r="A100" s="51"/>
      <c r="B100" s="88"/>
      <c r="C100" s="51"/>
      <c r="D100" s="60" t="s">
        <v>21</v>
      </c>
      <c r="E100" s="61"/>
      <c r="F100" s="62" t="s">
        <v>22</v>
      </c>
      <c r="G100" s="63"/>
      <c r="H100" s="2"/>
      <c r="I100" s="2"/>
      <c r="J100" s="2"/>
      <c r="K100" s="2"/>
      <c r="L100" s="88"/>
      <c r="M100" s="51"/>
      <c r="N100" s="51"/>
      <c r="O100" s="2"/>
    </row>
    <row r="101" spans="1:15" ht="16">
      <c r="A101" s="51"/>
      <c r="B101" s="88"/>
      <c r="C101" s="51"/>
      <c r="D101" s="65" t="s">
        <v>23</v>
      </c>
      <c r="E101" s="66"/>
      <c r="F101" s="65" t="s">
        <v>23</v>
      </c>
      <c r="G101" s="82"/>
      <c r="H101" s="90" t="s">
        <v>24</v>
      </c>
      <c r="I101" s="69"/>
      <c r="J101" s="68" t="s">
        <v>25</v>
      </c>
      <c r="K101" s="70"/>
      <c r="L101" s="88"/>
      <c r="M101" s="51"/>
      <c r="N101" s="51"/>
      <c r="O101" s="2"/>
    </row>
    <row r="102" spans="1:15" ht="16">
      <c r="A102" s="51"/>
      <c r="B102" s="88"/>
      <c r="C102" s="51"/>
      <c r="D102" s="71">
        <v>569</v>
      </c>
      <c r="E102" s="72"/>
      <c r="F102" s="73" t="s">
        <v>26</v>
      </c>
      <c r="G102" s="74">
        <v>920</v>
      </c>
      <c r="H102" s="71">
        <v>970</v>
      </c>
      <c r="I102" s="75"/>
      <c r="J102" s="76" t="s">
        <v>27</v>
      </c>
      <c r="K102" s="77">
        <v>15</v>
      </c>
      <c r="L102" s="88"/>
      <c r="M102" s="51"/>
      <c r="N102" s="51"/>
      <c r="O102" s="2"/>
    </row>
    <row r="103" spans="1:15" ht="16">
      <c r="A103" s="51"/>
      <c r="B103" s="88"/>
      <c r="C103" s="51"/>
      <c r="D103" s="71"/>
      <c r="E103" s="72"/>
      <c r="F103" s="73"/>
      <c r="G103" s="74"/>
      <c r="H103" s="71"/>
      <c r="I103" s="75"/>
      <c r="J103" s="76"/>
      <c r="K103" s="77"/>
      <c r="L103" s="88"/>
      <c r="M103" s="51"/>
      <c r="N103" s="51"/>
      <c r="O103" s="2"/>
    </row>
    <row r="104" spans="1:15" ht="16">
      <c r="A104" s="51"/>
      <c r="B104" s="88"/>
      <c r="C104" s="51"/>
      <c r="D104" s="78" t="s">
        <v>10</v>
      </c>
      <c r="E104" s="79" t="s">
        <v>11</v>
      </c>
      <c r="F104" s="79" t="s">
        <v>10</v>
      </c>
      <c r="G104" s="80" t="s">
        <v>11</v>
      </c>
      <c r="H104" s="78" t="s">
        <v>10</v>
      </c>
      <c r="I104" s="79" t="s">
        <v>11</v>
      </c>
      <c r="J104" s="79" t="s">
        <v>10</v>
      </c>
      <c r="K104" s="80" t="s">
        <v>11</v>
      </c>
      <c r="L104" s="88"/>
      <c r="M104" s="51"/>
      <c r="N104" s="51"/>
      <c r="O104" s="2"/>
    </row>
    <row r="105" spans="1:15" ht="16">
      <c r="A105" s="51"/>
      <c r="B105" s="88"/>
      <c r="C105" s="58">
        <v>1999</v>
      </c>
      <c r="D105" s="81" t="s">
        <v>12</v>
      </c>
      <c r="E105" s="67" t="s">
        <v>12</v>
      </c>
      <c r="F105" s="65" t="s">
        <v>12</v>
      </c>
      <c r="G105" s="82" t="s">
        <v>12</v>
      </c>
      <c r="H105" s="81" t="s">
        <v>12</v>
      </c>
      <c r="I105" s="66" t="s">
        <v>12</v>
      </c>
      <c r="J105" s="67" t="s">
        <v>12</v>
      </c>
      <c r="K105" s="82" t="s">
        <v>12</v>
      </c>
      <c r="L105" s="88"/>
      <c r="M105" s="51"/>
      <c r="N105" s="51"/>
      <c r="O105" s="2"/>
    </row>
    <row r="106" spans="1:15" ht="16">
      <c r="A106" s="51"/>
      <c r="B106" s="88"/>
      <c r="C106" s="58"/>
      <c r="D106" s="81"/>
      <c r="E106" s="66"/>
      <c r="F106" s="65"/>
      <c r="G106" s="82"/>
      <c r="H106" s="81"/>
      <c r="I106" s="66"/>
      <c r="J106" s="67"/>
      <c r="K106" s="82"/>
      <c r="L106" s="88"/>
      <c r="M106" s="51"/>
      <c r="N106" s="51"/>
      <c r="O106" s="2"/>
    </row>
    <row r="107" spans="1:15" ht="16">
      <c r="A107" s="51"/>
      <c r="B107" s="88"/>
      <c r="C107" s="58">
        <v>2000</v>
      </c>
      <c r="D107" s="81" t="s">
        <v>12</v>
      </c>
      <c r="E107" s="67" t="s">
        <v>12</v>
      </c>
      <c r="F107" s="65">
        <v>3</v>
      </c>
      <c r="G107" s="82">
        <v>58</v>
      </c>
      <c r="H107" s="81" t="s">
        <v>12</v>
      </c>
      <c r="I107" s="66" t="s">
        <v>12</v>
      </c>
      <c r="J107" s="67" t="s">
        <v>12</v>
      </c>
      <c r="K107" s="82" t="s">
        <v>12</v>
      </c>
      <c r="L107" s="88"/>
      <c r="M107" s="51"/>
      <c r="N107" s="51"/>
      <c r="O107" s="2"/>
    </row>
    <row r="108" spans="1:15" ht="16">
      <c r="A108" s="51"/>
      <c r="B108" s="88"/>
      <c r="C108" s="58"/>
      <c r="D108" s="81"/>
      <c r="E108" s="66"/>
      <c r="F108" s="65"/>
      <c r="G108" s="82"/>
      <c r="H108" s="81"/>
      <c r="I108" s="66"/>
      <c r="J108" s="67"/>
      <c r="K108" s="82"/>
      <c r="L108" s="88"/>
      <c r="M108" s="51"/>
      <c r="N108" s="51"/>
      <c r="O108" s="2"/>
    </row>
    <row r="109" spans="1:15" ht="16">
      <c r="A109" s="51"/>
      <c r="B109" s="88"/>
      <c r="C109" s="58">
        <v>2001</v>
      </c>
      <c r="D109" s="81">
        <v>6</v>
      </c>
      <c r="E109" s="66">
        <v>30</v>
      </c>
      <c r="F109" s="65">
        <v>8</v>
      </c>
      <c r="G109" s="82">
        <v>44</v>
      </c>
      <c r="H109" s="81">
        <v>4</v>
      </c>
      <c r="I109" s="66">
        <v>39</v>
      </c>
      <c r="J109" s="67" t="s">
        <v>12</v>
      </c>
      <c r="K109" s="82" t="s">
        <v>12</v>
      </c>
      <c r="L109" s="88"/>
      <c r="M109" s="51"/>
      <c r="N109" s="51"/>
      <c r="O109" s="2"/>
    </row>
    <row r="110" spans="1:15" ht="16">
      <c r="A110" s="51"/>
      <c r="B110" s="88"/>
      <c r="C110" s="58"/>
      <c r="D110" s="81"/>
      <c r="E110" s="66"/>
      <c r="F110" s="65"/>
      <c r="G110" s="82"/>
      <c r="H110" s="81"/>
      <c r="I110" s="66"/>
      <c r="J110" s="65"/>
      <c r="K110" s="82"/>
      <c r="L110" s="88"/>
      <c r="M110" s="51"/>
      <c r="N110" s="51"/>
      <c r="O110" s="2"/>
    </row>
    <row r="111" spans="1:15" ht="16">
      <c r="A111" s="51"/>
      <c r="B111" s="88"/>
      <c r="C111" s="58">
        <v>2002</v>
      </c>
      <c r="D111" s="81">
        <v>10</v>
      </c>
      <c r="E111" s="66">
        <v>47</v>
      </c>
      <c r="F111" s="65">
        <v>19</v>
      </c>
      <c r="G111" s="82">
        <v>86</v>
      </c>
      <c r="H111" s="81">
        <v>11</v>
      </c>
      <c r="I111" s="66">
        <v>60</v>
      </c>
      <c r="J111" s="65">
        <v>8</v>
      </c>
      <c r="K111" s="82">
        <v>86</v>
      </c>
      <c r="L111" s="88"/>
      <c r="M111" s="51"/>
      <c r="N111" s="51"/>
      <c r="O111" s="2"/>
    </row>
    <row r="112" spans="1:15" ht="16">
      <c r="A112" s="51"/>
      <c r="B112" s="88"/>
      <c r="C112" s="58"/>
      <c r="D112" s="81"/>
      <c r="E112" s="66"/>
      <c r="F112" s="65"/>
      <c r="G112" s="82"/>
      <c r="H112" s="81"/>
      <c r="I112" s="66"/>
      <c r="J112" s="65"/>
      <c r="K112" s="82"/>
      <c r="L112" s="88"/>
      <c r="M112" s="51"/>
      <c r="N112" s="51"/>
      <c r="O112" s="2"/>
    </row>
    <row r="113" spans="1:15" ht="16">
      <c r="A113" s="51"/>
      <c r="B113" s="88"/>
      <c r="C113" s="58" t="s">
        <v>28</v>
      </c>
      <c r="D113" s="81">
        <f>SUM(D109:D111)</f>
        <v>16</v>
      </c>
      <c r="E113" s="67">
        <f>SUM(E109:E111)</f>
        <v>77</v>
      </c>
      <c r="F113" s="65">
        <f>SUM(F107:F111)</f>
        <v>30</v>
      </c>
      <c r="G113" s="82">
        <f>SUM(G107:G111)</f>
        <v>188</v>
      </c>
      <c r="H113" s="81">
        <f>SUM(H109:H111)</f>
        <v>15</v>
      </c>
      <c r="I113" s="67">
        <f>SUM(I109:I111)</f>
        <v>99</v>
      </c>
      <c r="J113" s="65">
        <v>8</v>
      </c>
      <c r="K113" s="82">
        <v>86</v>
      </c>
      <c r="L113" s="88"/>
      <c r="M113" s="51"/>
      <c r="N113" s="51"/>
      <c r="O113" s="2"/>
    </row>
    <row r="114" spans="1:15" ht="16">
      <c r="A114" s="51"/>
      <c r="B114" s="88"/>
      <c r="C114" s="58"/>
      <c r="D114" s="81"/>
      <c r="E114" s="66"/>
      <c r="F114" s="65"/>
      <c r="G114" s="82"/>
      <c r="H114" s="81"/>
      <c r="I114" s="66"/>
      <c r="J114" s="65"/>
      <c r="K114" s="82"/>
      <c r="L114" s="88"/>
      <c r="M114" s="51"/>
      <c r="N114" s="51"/>
      <c r="O114" s="2"/>
    </row>
    <row r="115" spans="1:15" ht="17" thickBot="1">
      <c r="A115" s="51"/>
      <c r="B115" s="88"/>
      <c r="C115" s="58" t="s">
        <v>14</v>
      </c>
      <c r="D115" s="83">
        <f>D113/E113*100</f>
        <v>20.779220779220779</v>
      </c>
      <c r="E115" s="84"/>
      <c r="F115" s="85">
        <f>F113/G113*100</f>
        <v>15.957446808510639</v>
      </c>
      <c r="G115" s="86"/>
      <c r="H115" s="83">
        <f>H113/I113*100</f>
        <v>15.151515151515152</v>
      </c>
      <c r="I115" s="91"/>
      <c r="J115" s="92">
        <f>J113/K113*100</f>
        <v>9.3023255813953494</v>
      </c>
      <c r="K115" s="87"/>
      <c r="L115" s="88"/>
      <c r="M115" s="51"/>
      <c r="N115" s="51"/>
      <c r="O115" s="2"/>
    </row>
    <row r="116" spans="1:15" ht="16">
      <c r="O116" s="2"/>
    </row>
    <row r="117" spans="1:15" ht="1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"/>
      <c r="M117" s="1"/>
      <c r="N117" s="1"/>
    </row>
    <row r="118" spans="1:15" ht="16">
      <c r="A118" s="2"/>
      <c r="B118" s="1" t="s">
        <v>18</v>
      </c>
      <c r="C118" s="2"/>
      <c r="D118" s="1" t="s">
        <v>31</v>
      </c>
      <c r="F118" s="1"/>
      <c r="G118" s="1"/>
      <c r="H118" s="1"/>
      <c r="I118" s="1"/>
      <c r="J118" s="1"/>
      <c r="K118" s="1"/>
      <c r="L118" s="2"/>
      <c r="M118" s="2"/>
      <c r="N118" s="2"/>
      <c r="O118" s="2"/>
    </row>
    <row r="119" spans="1:15" ht="17" thickBot="1">
      <c r="A119" s="2"/>
      <c r="B119" s="1" t="s">
        <v>30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ht="17" thickBot="1">
      <c r="A120" s="2"/>
      <c r="B120" s="2"/>
      <c r="C120" s="2"/>
      <c r="D120" s="60" t="s">
        <v>21</v>
      </c>
      <c r="E120" s="61"/>
      <c r="F120" s="62" t="s">
        <v>22</v>
      </c>
      <c r="G120" s="63"/>
      <c r="H120" s="2"/>
      <c r="I120" s="2"/>
      <c r="J120" s="2"/>
      <c r="K120" s="2"/>
      <c r="L120" s="2"/>
      <c r="M120" s="2"/>
      <c r="N120" s="2"/>
      <c r="O120" s="2"/>
    </row>
    <row r="121" spans="1:15" ht="16">
      <c r="A121" s="2"/>
      <c r="B121" s="2"/>
      <c r="C121" s="2"/>
      <c r="D121" s="81" t="s">
        <v>23</v>
      </c>
      <c r="E121" s="66"/>
      <c r="F121" s="65" t="s">
        <v>23</v>
      </c>
      <c r="G121" s="82"/>
      <c r="H121" s="90" t="s">
        <v>24</v>
      </c>
      <c r="I121" s="69"/>
      <c r="J121" s="68" t="s">
        <v>25</v>
      </c>
      <c r="K121" s="70"/>
      <c r="L121" s="2"/>
      <c r="M121" s="2"/>
      <c r="N121" s="2"/>
      <c r="O121" s="2"/>
    </row>
    <row r="122" spans="1:15" ht="16">
      <c r="A122" s="2"/>
      <c r="B122" s="2"/>
      <c r="C122" s="2"/>
      <c r="D122" s="71">
        <v>569</v>
      </c>
      <c r="E122" s="72"/>
      <c r="F122" s="73" t="s">
        <v>26</v>
      </c>
      <c r="G122" s="74">
        <v>920</v>
      </c>
      <c r="H122" s="71">
        <v>970</v>
      </c>
      <c r="I122" s="75"/>
      <c r="J122" s="76" t="s">
        <v>27</v>
      </c>
      <c r="K122" s="77">
        <v>15</v>
      </c>
      <c r="L122" s="2"/>
      <c r="M122" s="2"/>
      <c r="N122" s="2"/>
      <c r="O122" s="2"/>
    </row>
    <row r="123" spans="1:15" ht="16">
      <c r="A123" s="2"/>
      <c r="L123" s="2"/>
      <c r="M123" s="2"/>
      <c r="N123" s="2"/>
      <c r="O123" s="2"/>
    </row>
    <row r="124" spans="1:15" ht="16">
      <c r="A124" s="2"/>
      <c r="B124" s="2"/>
      <c r="C124" s="2"/>
      <c r="D124" s="78" t="s">
        <v>10</v>
      </c>
      <c r="E124" s="79" t="s">
        <v>11</v>
      </c>
      <c r="F124" s="79" t="s">
        <v>10</v>
      </c>
      <c r="G124" s="80" t="s">
        <v>11</v>
      </c>
      <c r="H124" s="78" t="s">
        <v>10</v>
      </c>
      <c r="I124" s="79" t="s">
        <v>11</v>
      </c>
      <c r="J124" s="79" t="s">
        <v>10</v>
      </c>
      <c r="K124" s="80" t="s">
        <v>11</v>
      </c>
      <c r="L124" s="2"/>
      <c r="M124" s="2"/>
      <c r="N124" s="2"/>
      <c r="O124" s="2"/>
    </row>
    <row r="125" spans="1:15" ht="16">
      <c r="A125" s="2"/>
      <c r="B125" s="2"/>
      <c r="C125" s="58">
        <v>1999</v>
      </c>
      <c r="D125" s="81" t="s">
        <v>12</v>
      </c>
      <c r="E125" s="67" t="s">
        <v>12</v>
      </c>
      <c r="F125" s="65" t="s">
        <v>12</v>
      </c>
      <c r="G125" s="82" t="s">
        <v>12</v>
      </c>
      <c r="H125" s="81" t="s">
        <v>12</v>
      </c>
      <c r="I125" s="66" t="s">
        <v>12</v>
      </c>
      <c r="J125" s="67" t="s">
        <v>12</v>
      </c>
      <c r="K125" s="82" t="s">
        <v>12</v>
      </c>
      <c r="L125" s="2"/>
      <c r="M125" s="2"/>
      <c r="N125" s="2"/>
      <c r="O125" s="2"/>
    </row>
    <row r="126" spans="1:15" ht="16">
      <c r="A126" s="2"/>
      <c r="B126" s="2"/>
      <c r="C126" s="58"/>
      <c r="D126" s="81"/>
      <c r="E126" s="66"/>
      <c r="F126" s="65"/>
      <c r="G126" s="82"/>
      <c r="H126" s="81"/>
      <c r="I126" s="66"/>
      <c r="J126" s="67"/>
      <c r="K126" s="82"/>
      <c r="L126" s="2"/>
      <c r="M126" s="2"/>
      <c r="N126" s="2"/>
      <c r="O126" s="2"/>
    </row>
    <row r="127" spans="1:15" ht="16">
      <c r="A127" s="2"/>
      <c r="B127" s="2"/>
      <c r="C127" s="58">
        <v>2000</v>
      </c>
      <c r="D127" s="81" t="s">
        <v>12</v>
      </c>
      <c r="E127" s="67" t="s">
        <v>12</v>
      </c>
      <c r="F127" s="65">
        <v>2</v>
      </c>
      <c r="G127" s="82">
        <v>11</v>
      </c>
      <c r="H127" s="81" t="s">
        <v>12</v>
      </c>
      <c r="I127" s="66" t="s">
        <v>12</v>
      </c>
      <c r="J127" s="67" t="s">
        <v>12</v>
      </c>
      <c r="K127" s="82" t="s">
        <v>12</v>
      </c>
      <c r="L127" s="2"/>
      <c r="M127" s="2"/>
      <c r="N127" s="2"/>
      <c r="O127" s="2"/>
    </row>
    <row r="128" spans="1:15" ht="16">
      <c r="A128" s="2"/>
      <c r="B128" s="2"/>
      <c r="C128" s="58"/>
      <c r="D128" s="81"/>
      <c r="E128" s="66"/>
      <c r="F128" s="65"/>
      <c r="G128" s="82"/>
      <c r="H128" s="81"/>
      <c r="I128" s="66"/>
      <c r="J128" s="67"/>
      <c r="K128" s="82"/>
      <c r="L128" s="2"/>
      <c r="M128" s="2"/>
      <c r="N128" s="2"/>
      <c r="O128" s="2"/>
    </row>
    <row r="129" spans="1:15" ht="16">
      <c r="A129" s="2"/>
      <c r="B129" s="2"/>
      <c r="C129" s="58">
        <v>2001</v>
      </c>
      <c r="D129" s="81">
        <v>8</v>
      </c>
      <c r="E129" s="66">
        <v>30</v>
      </c>
      <c r="F129" s="65">
        <v>4</v>
      </c>
      <c r="G129" s="82">
        <v>9</v>
      </c>
      <c r="H129" s="81">
        <v>0</v>
      </c>
      <c r="I129" s="66">
        <v>30</v>
      </c>
      <c r="J129" s="67" t="s">
        <v>12</v>
      </c>
      <c r="K129" s="82" t="s">
        <v>12</v>
      </c>
      <c r="L129" s="2"/>
      <c r="M129" s="2"/>
      <c r="N129" s="2"/>
      <c r="O129" s="2"/>
    </row>
    <row r="130" spans="1:15" ht="16">
      <c r="A130" s="2"/>
      <c r="B130" s="2"/>
      <c r="C130" s="58"/>
      <c r="D130" s="81"/>
      <c r="E130" s="66"/>
      <c r="F130" s="65"/>
      <c r="G130" s="82"/>
      <c r="H130" s="81"/>
      <c r="I130" s="66"/>
      <c r="J130" s="65"/>
      <c r="K130" s="82"/>
      <c r="L130" s="2"/>
      <c r="M130" s="2"/>
      <c r="N130" s="2"/>
      <c r="O130" s="2"/>
    </row>
    <row r="131" spans="1:15" ht="16">
      <c r="A131" s="2"/>
      <c r="B131" s="2"/>
      <c r="C131" s="58">
        <v>2002</v>
      </c>
      <c r="D131" s="81">
        <v>12</v>
      </c>
      <c r="E131" s="66">
        <v>49</v>
      </c>
      <c r="F131" s="65">
        <v>20</v>
      </c>
      <c r="G131" s="82">
        <v>67</v>
      </c>
      <c r="H131" s="81">
        <v>7</v>
      </c>
      <c r="I131" s="66">
        <v>52</v>
      </c>
      <c r="J131" s="65">
        <v>4</v>
      </c>
      <c r="K131" s="82">
        <v>59</v>
      </c>
      <c r="L131" s="2"/>
      <c r="M131" s="2"/>
      <c r="N131" s="2"/>
      <c r="O131" s="2"/>
    </row>
    <row r="132" spans="1:15" ht="16">
      <c r="A132" s="2"/>
      <c r="B132" s="2"/>
      <c r="C132" s="58"/>
      <c r="D132" s="81"/>
      <c r="E132" s="67"/>
      <c r="F132" s="65"/>
      <c r="G132" s="82"/>
      <c r="H132" s="81"/>
      <c r="I132" s="67"/>
      <c r="J132" s="65"/>
      <c r="K132" s="82"/>
      <c r="L132" s="2"/>
      <c r="M132" s="2"/>
      <c r="N132" s="2"/>
      <c r="O132" s="2"/>
    </row>
    <row r="133" spans="1:15" ht="16">
      <c r="A133" s="2"/>
      <c r="B133" s="2"/>
      <c r="C133" s="58" t="s">
        <v>28</v>
      </c>
      <c r="D133" s="81">
        <f>SUM(D129:D131)</f>
        <v>20</v>
      </c>
      <c r="E133" s="67">
        <f>SUM(E129:E131)</f>
        <v>79</v>
      </c>
      <c r="F133" s="65">
        <f>SUM(F127:F131)</f>
        <v>26</v>
      </c>
      <c r="G133" s="82">
        <f>SUM(G127:G131)</f>
        <v>87</v>
      </c>
      <c r="H133" s="81">
        <f>SUM(H129:H131)</f>
        <v>7</v>
      </c>
      <c r="I133" s="67">
        <f>SUM(I129:I131)</f>
        <v>82</v>
      </c>
      <c r="J133" s="65">
        <v>4</v>
      </c>
      <c r="K133" s="82">
        <v>59</v>
      </c>
      <c r="L133" s="2"/>
      <c r="M133" s="2"/>
      <c r="N133" s="2"/>
      <c r="O133" s="2"/>
    </row>
    <row r="134" spans="1:15" ht="16">
      <c r="A134" s="2"/>
      <c r="B134" s="2"/>
      <c r="C134" s="58"/>
      <c r="D134" s="81"/>
      <c r="E134" s="66"/>
      <c r="F134" s="65"/>
      <c r="G134" s="82"/>
      <c r="H134" s="81"/>
      <c r="I134" s="66"/>
      <c r="J134" s="65"/>
      <c r="K134" s="82"/>
      <c r="L134" s="2"/>
      <c r="M134" s="2"/>
      <c r="N134" s="2"/>
      <c r="O134" s="2"/>
    </row>
    <row r="135" spans="1:15" ht="17" thickBot="1">
      <c r="A135" s="2"/>
      <c r="B135" s="2"/>
      <c r="C135" s="58" t="s">
        <v>14</v>
      </c>
      <c r="D135" s="83">
        <f>D133/E133*100</f>
        <v>25.316455696202532</v>
      </c>
      <c r="E135" s="84"/>
      <c r="F135" s="85">
        <f>F133/G133*100</f>
        <v>29.885057471264371</v>
      </c>
      <c r="G135" s="86"/>
      <c r="H135" s="83">
        <f>H133/I133*100</f>
        <v>8.536585365853659</v>
      </c>
      <c r="I135" s="91"/>
      <c r="J135" s="92">
        <f>J133/K133*100</f>
        <v>6.7796610169491522</v>
      </c>
      <c r="K135" s="87"/>
      <c r="L135" s="2"/>
      <c r="M135" s="2"/>
      <c r="N135" s="2"/>
      <c r="O135" s="2"/>
    </row>
    <row r="136" spans="1:15" ht="16">
      <c r="A136" s="2"/>
      <c r="B136" s="2"/>
      <c r="C136" s="2"/>
      <c r="D136" s="51"/>
      <c r="E136" s="88"/>
      <c r="F136" s="51"/>
      <c r="G136" s="51"/>
      <c r="H136" s="51"/>
      <c r="I136" s="51"/>
      <c r="J136" s="51"/>
      <c r="K136" s="89"/>
      <c r="L136" s="2"/>
      <c r="M136" s="2"/>
      <c r="N136" s="2"/>
      <c r="O136" s="2"/>
    </row>
    <row r="137" spans="1:15" ht="16">
      <c r="A137" s="2"/>
      <c r="B137" s="2"/>
      <c r="C137" s="2"/>
      <c r="D137" s="51"/>
      <c r="E137" s="88"/>
      <c r="F137" s="51"/>
      <c r="G137" s="51"/>
      <c r="H137" s="51"/>
      <c r="I137" s="51"/>
      <c r="J137" s="51"/>
      <c r="K137" s="89"/>
      <c r="L137" s="2"/>
      <c r="M137" s="2"/>
      <c r="N137" s="2"/>
      <c r="O137" s="2"/>
    </row>
    <row r="138" spans="1:15" ht="16">
      <c r="A138" s="2"/>
      <c r="B138" s="1" t="s">
        <v>18</v>
      </c>
      <c r="C138" s="2"/>
      <c r="D138" s="1" t="s">
        <v>29</v>
      </c>
      <c r="E138" s="1"/>
      <c r="G138" s="2"/>
      <c r="H138" s="2"/>
      <c r="I138" s="2"/>
      <c r="J138" s="2"/>
      <c r="K138" s="2"/>
      <c r="L138" s="2"/>
      <c r="M138" s="2"/>
      <c r="N138" s="2"/>
      <c r="O138" s="2"/>
    </row>
    <row r="139" spans="1:15" ht="17" thickBot="1">
      <c r="A139" s="2"/>
      <c r="B139" s="1" t="s">
        <v>30</v>
      </c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ht="17" thickBot="1">
      <c r="A140" s="2"/>
      <c r="B140" s="2"/>
      <c r="C140" s="2"/>
      <c r="D140" s="60" t="s">
        <v>21</v>
      </c>
      <c r="E140" s="61"/>
      <c r="F140" s="62" t="s">
        <v>22</v>
      </c>
      <c r="G140" s="63"/>
      <c r="H140" s="2"/>
      <c r="I140" s="2"/>
      <c r="J140" s="2"/>
      <c r="K140" s="2"/>
      <c r="L140" s="2"/>
      <c r="M140" s="2"/>
      <c r="N140" s="2"/>
      <c r="O140" s="2"/>
    </row>
    <row r="141" spans="1:15" ht="16">
      <c r="A141" s="2"/>
      <c r="B141" s="2"/>
      <c r="C141" s="2"/>
      <c r="D141" s="65" t="s">
        <v>23</v>
      </c>
      <c r="E141" s="66"/>
      <c r="F141" s="65" t="s">
        <v>23</v>
      </c>
      <c r="G141" s="82"/>
      <c r="H141" s="90" t="s">
        <v>24</v>
      </c>
      <c r="I141" s="69"/>
      <c r="J141" s="68" t="s">
        <v>25</v>
      </c>
      <c r="K141" s="70"/>
      <c r="L141" s="2"/>
      <c r="M141" s="2"/>
      <c r="N141" s="2"/>
      <c r="O141" s="2"/>
    </row>
    <row r="142" spans="1:15" ht="16">
      <c r="A142" s="2"/>
      <c r="B142" s="2"/>
      <c r="C142" s="2"/>
      <c r="D142" s="71">
        <v>569</v>
      </c>
      <c r="E142" s="72"/>
      <c r="F142" s="73" t="s">
        <v>26</v>
      </c>
      <c r="G142" s="74">
        <v>920</v>
      </c>
      <c r="H142" s="71">
        <v>970</v>
      </c>
      <c r="I142" s="75"/>
      <c r="J142" s="76" t="s">
        <v>27</v>
      </c>
      <c r="K142" s="77">
        <v>15</v>
      </c>
      <c r="L142" s="2"/>
      <c r="M142" s="2"/>
      <c r="N142" s="2"/>
      <c r="O142" s="2"/>
    </row>
    <row r="143" spans="1:15" ht="16">
      <c r="A143" s="2"/>
      <c r="B143" s="2"/>
      <c r="C143" s="2"/>
      <c r="D143" s="71"/>
      <c r="E143" s="72"/>
      <c r="F143" s="73"/>
      <c r="G143" s="74"/>
      <c r="H143" s="71"/>
      <c r="I143" s="75"/>
      <c r="J143" s="76"/>
      <c r="K143" s="77"/>
      <c r="L143" s="2"/>
      <c r="M143" s="2"/>
      <c r="N143" s="2"/>
      <c r="O143" s="2"/>
    </row>
    <row r="144" spans="1:15" ht="16">
      <c r="A144" s="2"/>
      <c r="B144" s="2"/>
      <c r="C144" s="2"/>
      <c r="D144" s="78" t="s">
        <v>10</v>
      </c>
      <c r="E144" s="79" t="s">
        <v>11</v>
      </c>
      <c r="F144" s="79" t="s">
        <v>10</v>
      </c>
      <c r="G144" s="80" t="s">
        <v>11</v>
      </c>
      <c r="H144" s="78" t="s">
        <v>10</v>
      </c>
      <c r="I144" s="79" t="s">
        <v>11</v>
      </c>
      <c r="J144" s="79" t="s">
        <v>10</v>
      </c>
      <c r="K144" s="80" t="s">
        <v>11</v>
      </c>
      <c r="L144" s="2"/>
      <c r="M144" s="2"/>
      <c r="N144" s="2"/>
      <c r="O144" s="2"/>
    </row>
    <row r="145" spans="1:15" ht="16">
      <c r="A145" s="2"/>
      <c r="B145" s="2"/>
      <c r="C145" s="58">
        <v>1999</v>
      </c>
      <c r="D145" s="81" t="s">
        <v>12</v>
      </c>
      <c r="E145" s="67" t="s">
        <v>12</v>
      </c>
      <c r="F145" s="65" t="s">
        <v>12</v>
      </c>
      <c r="G145" s="82" t="s">
        <v>12</v>
      </c>
      <c r="H145" s="81" t="s">
        <v>12</v>
      </c>
      <c r="I145" s="66" t="s">
        <v>12</v>
      </c>
      <c r="J145" s="67" t="s">
        <v>12</v>
      </c>
      <c r="K145" s="82" t="s">
        <v>12</v>
      </c>
      <c r="L145" s="2"/>
      <c r="M145" s="2"/>
      <c r="N145" s="2"/>
      <c r="O145" s="2"/>
    </row>
    <row r="146" spans="1:15" ht="16">
      <c r="A146" s="2"/>
      <c r="B146" s="2"/>
      <c r="C146" s="58"/>
      <c r="D146" s="81"/>
      <c r="E146" s="66"/>
      <c r="F146" s="65"/>
      <c r="G146" s="82"/>
      <c r="H146" s="81"/>
      <c r="I146" s="66"/>
      <c r="J146" s="67"/>
      <c r="K146" s="82"/>
      <c r="L146" s="2"/>
      <c r="M146" s="2"/>
      <c r="N146" s="2"/>
      <c r="O146" s="2"/>
    </row>
    <row r="147" spans="1:15" ht="16">
      <c r="A147" s="2"/>
      <c r="B147" s="2"/>
      <c r="C147" s="58">
        <v>2000</v>
      </c>
      <c r="D147" s="81" t="s">
        <v>12</v>
      </c>
      <c r="E147" s="67" t="s">
        <v>12</v>
      </c>
      <c r="F147" s="65">
        <v>2</v>
      </c>
      <c r="G147" s="82">
        <v>11</v>
      </c>
      <c r="H147" s="81" t="s">
        <v>12</v>
      </c>
      <c r="I147" s="66" t="s">
        <v>12</v>
      </c>
      <c r="J147" s="67" t="s">
        <v>12</v>
      </c>
      <c r="K147" s="82" t="s">
        <v>12</v>
      </c>
      <c r="L147" s="2"/>
      <c r="M147" s="2"/>
      <c r="N147" s="2"/>
      <c r="O147" s="2"/>
    </row>
    <row r="148" spans="1:15" ht="16">
      <c r="A148" s="2"/>
      <c r="B148" s="2"/>
      <c r="C148" s="58"/>
      <c r="D148" s="81"/>
      <c r="E148" s="66"/>
      <c r="F148" s="65"/>
      <c r="G148" s="82"/>
      <c r="H148" s="81"/>
      <c r="I148" s="66"/>
      <c r="J148" s="67"/>
      <c r="K148" s="82"/>
      <c r="L148" s="2"/>
      <c r="M148" s="2"/>
      <c r="N148" s="2"/>
      <c r="O148" s="2"/>
    </row>
    <row r="149" spans="1:15" ht="16">
      <c r="A149" s="2"/>
      <c r="B149" s="2"/>
      <c r="C149" s="58">
        <v>2001</v>
      </c>
      <c r="D149" s="81">
        <v>4</v>
      </c>
      <c r="E149" s="66">
        <v>30</v>
      </c>
      <c r="F149" s="65">
        <v>3</v>
      </c>
      <c r="G149" s="82">
        <v>9</v>
      </c>
      <c r="H149" s="81">
        <v>0</v>
      </c>
      <c r="I149" s="66">
        <v>30</v>
      </c>
      <c r="J149" s="67" t="s">
        <v>12</v>
      </c>
      <c r="K149" s="82" t="s">
        <v>12</v>
      </c>
      <c r="L149" s="2"/>
      <c r="M149" s="2"/>
      <c r="N149" s="2"/>
      <c r="O149" s="2"/>
    </row>
    <row r="150" spans="1:15" ht="16">
      <c r="A150" s="51"/>
      <c r="B150" s="2"/>
      <c r="C150" s="58"/>
      <c r="D150" s="81"/>
      <c r="E150" s="66"/>
      <c r="F150" s="65"/>
      <c r="G150" s="82"/>
      <c r="H150" s="81"/>
      <c r="I150" s="66"/>
      <c r="J150" s="65"/>
      <c r="K150" s="82"/>
      <c r="L150" s="2"/>
      <c r="M150" s="2"/>
      <c r="N150" s="2"/>
      <c r="O150" s="2"/>
    </row>
    <row r="151" spans="1:15" ht="16">
      <c r="A151" s="51"/>
      <c r="B151" s="2"/>
      <c r="C151" s="58">
        <v>2002</v>
      </c>
      <c r="D151" s="81">
        <v>9</v>
      </c>
      <c r="E151" s="66">
        <v>49</v>
      </c>
      <c r="F151" s="65">
        <v>13</v>
      </c>
      <c r="G151" s="82">
        <v>67</v>
      </c>
      <c r="H151" s="81">
        <v>5</v>
      </c>
      <c r="I151" s="66">
        <v>52</v>
      </c>
      <c r="J151" s="65">
        <v>4</v>
      </c>
      <c r="K151" s="82">
        <v>59</v>
      </c>
      <c r="L151" s="2"/>
      <c r="M151" s="2"/>
      <c r="N151" s="2"/>
      <c r="O151" s="2"/>
    </row>
    <row r="152" spans="1:15" ht="16">
      <c r="A152" s="51"/>
      <c r="B152" s="2"/>
      <c r="C152" s="58"/>
      <c r="D152" s="81"/>
      <c r="E152" s="66"/>
      <c r="F152" s="65"/>
      <c r="G152" s="82"/>
      <c r="H152" s="81"/>
      <c r="I152" s="66"/>
      <c r="J152" s="65"/>
      <c r="K152" s="82"/>
      <c r="L152" s="2"/>
      <c r="M152" s="2"/>
      <c r="N152" s="2"/>
      <c r="O152" s="2"/>
    </row>
    <row r="153" spans="1:15" ht="16">
      <c r="A153" s="51"/>
      <c r="B153" s="2"/>
      <c r="C153" s="58" t="s">
        <v>28</v>
      </c>
      <c r="D153" s="81">
        <f>SUM(D149:D151)</f>
        <v>13</v>
      </c>
      <c r="E153" s="67">
        <f>SUM(E149:E151)</f>
        <v>79</v>
      </c>
      <c r="F153" s="65">
        <f>SUM(F147:F151)</f>
        <v>18</v>
      </c>
      <c r="G153" s="82">
        <f>SUM(G147:G151)</f>
        <v>87</v>
      </c>
      <c r="H153" s="81">
        <v>5</v>
      </c>
      <c r="I153" s="67">
        <f>SUM(I149:I151)</f>
        <v>82</v>
      </c>
      <c r="J153" s="65">
        <v>4</v>
      </c>
      <c r="K153" s="82">
        <v>59</v>
      </c>
      <c r="L153" s="2"/>
      <c r="M153" s="2"/>
      <c r="N153" s="2"/>
      <c r="O153" s="2"/>
    </row>
    <row r="154" spans="1:15" ht="16">
      <c r="A154" s="51"/>
      <c r="B154" s="2"/>
      <c r="C154" s="58"/>
      <c r="D154" s="81"/>
      <c r="E154" s="66"/>
      <c r="F154" s="65"/>
      <c r="G154" s="82"/>
      <c r="H154" s="81"/>
      <c r="I154" s="66"/>
      <c r="J154" s="65"/>
      <c r="K154" s="82"/>
      <c r="L154" s="2"/>
      <c r="M154" s="2"/>
      <c r="N154" s="2"/>
      <c r="O154" s="2"/>
    </row>
    <row r="155" spans="1:15" ht="17" thickBot="1">
      <c r="A155" s="51"/>
      <c r="B155" s="2"/>
      <c r="C155" s="58" t="s">
        <v>14</v>
      </c>
      <c r="D155" s="83">
        <f>D153/E153*100</f>
        <v>16.455696202531644</v>
      </c>
      <c r="E155" s="84"/>
      <c r="F155" s="85">
        <f>F153/G153*100</f>
        <v>20.689655172413794</v>
      </c>
      <c r="G155" s="86"/>
      <c r="H155" s="83">
        <f>H153/I153*100</f>
        <v>6.0975609756097562</v>
      </c>
      <c r="I155" s="91"/>
      <c r="J155" s="92">
        <f>J153/K153*100</f>
        <v>6.7796610169491522</v>
      </c>
      <c r="K155" s="87"/>
      <c r="L155" s="2"/>
      <c r="M155" s="2"/>
      <c r="N155" s="2"/>
      <c r="O155" s="2"/>
    </row>
    <row r="156" spans="1:15" ht="16">
      <c r="A156" s="51"/>
      <c r="B156" s="88"/>
      <c r="C156" s="51"/>
      <c r="D156" s="51"/>
      <c r="E156" s="51"/>
      <c r="F156" s="51"/>
      <c r="G156" s="51"/>
      <c r="H156" s="89"/>
      <c r="I156" s="2"/>
      <c r="J156" s="2"/>
      <c r="K156" s="2"/>
      <c r="L156" s="2"/>
      <c r="M156" s="2"/>
      <c r="N156" s="2"/>
      <c r="O156" s="2"/>
    </row>
    <row r="157" spans="1:15" ht="16">
      <c r="O157" s="2"/>
    </row>
  </sheetData>
  <mergeCells count="1">
    <mergeCell ref="B98:C98"/>
  </mergeCells>
  <phoneticPr fontId="4"/>
  <pageMargins left="0.75" right="0.75" top="1" bottom="1" header="0.5" footer="0.5"/>
  <pageSetup scale="65" orientation="landscape" horizontalDpi="4294967292" verticalDpi="4294967292"/>
  <rowBreaks count="3" manualBreakCount="3">
    <brk id="41" max="12" man="1"/>
    <brk id="76" max="12" man="1"/>
    <brk id="116" max="12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M1"/>
  <sheetViews>
    <sheetView zoomScale="200" zoomScaleNormal="200" zoomScalePageLayoutView="200" workbookViewId="0">
      <selection activeCell="H8" sqref="H8"/>
    </sheetView>
  </sheetViews>
  <sheetFormatPr baseColWidth="10" defaultRowHeight="13" x14ac:dyDescent="0"/>
  <sheetData>
    <row r="1" spans="8:13">
      <c r="H1" s="114" t="s">
        <v>34</v>
      </c>
      <c r="I1" s="115" t="s">
        <v>35</v>
      </c>
      <c r="J1" s="115" t="s">
        <v>36</v>
      </c>
      <c r="K1" s="114" t="s">
        <v>37</v>
      </c>
      <c r="L1" s="114" t="s">
        <v>38</v>
      </c>
      <c r="M1" s="116" t="s">
        <v>39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Map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Kocan</dc:creator>
  <cp:lastModifiedBy>dhh</cp:lastModifiedBy>
  <cp:lastPrinted>2013-04-24T19:11:43Z</cp:lastPrinted>
  <dcterms:created xsi:type="dcterms:W3CDTF">2003-02-18T23:38:00Z</dcterms:created>
  <dcterms:modified xsi:type="dcterms:W3CDTF">2014-04-30T22:40:28Z</dcterms:modified>
</cp:coreProperties>
</file>